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xternalLinks/externalLink1.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showInkAnnotation="0" defaultThemeVersion="124226"/>
  <mc:AlternateContent xmlns:mc="http://schemas.openxmlformats.org/markup-compatibility/2006">
    <mc:Choice Requires="x15">
      <x15ac:absPath xmlns:x15ac="http://schemas.microsoft.com/office/spreadsheetml/2010/11/ac" url="https://mydrive.metlife.com/personal/jaime_l_koosa_metlife_com/Documents/NYSUT/Rate Change/Calculator &amp; Rate Chart/"/>
    </mc:Choice>
  </mc:AlternateContent>
  <xr:revisionPtr revIDLastSave="38" documentId="8_{B9AEA445-3651-41E6-B71E-C5DE56DBF6F7}" xr6:coauthVersionLast="47" xr6:coauthVersionMax="47" xr10:uidLastSave="{D07FAD46-D77F-4056-B733-FD14C3741259}"/>
  <workbookProtection workbookAlgorithmName="SHA-512" workbookHashValue="Yg90C1IomCFLpKCRAtrz/Lp3LIFl+Zp0c3lUgKOhYLOI91Z/WDo7LBPYrtgnIpeSjbuUHqlNfyZPU90XfKFmdQ==" workbookSaltValue="1NxKZ+rEEgxCXQ77OZxVmA==" workbookSpinCount="100000" lockStructure="1"/>
  <bookViews>
    <workbookView xWindow="-110" yWindow="-110" windowWidth="19420" windowHeight="10420" tabRatio="341" xr2:uid="{00000000-000D-0000-FFFF-FFFF00000000}"/>
  </bookViews>
  <sheets>
    <sheet name="Quote Sheet" sheetId="1" r:id="rId1"/>
    <sheet name="rates" sheetId="2" state="hidden" r:id="rId2"/>
  </sheets>
  <externalReferences>
    <externalReference r:id="rId3"/>
  </externalReferences>
  <definedNames>
    <definedName name="BP">'[1]Named lists'!$B$4:$B$6</definedName>
    <definedName name="EP">'[1]Named lists'!$A$4:$A$8</definedName>
    <definedName name="_xlnm.Print_Area" localSheetId="0">'Quote Sheet'!$A$1:$F$39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1" l="1"/>
  <c r="D15" i="1" l="1"/>
  <c r="D20" i="1" l="1"/>
  <c r="F25" i="1" s="1"/>
  <c r="D25" i="1" l="1"/>
  <c r="E25" i="1"/>
  <c r="D24" i="1"/>
  <c r="C25" i="1"/>
  <c r="F24" i="1"/>
  <c r="C24" i="1"/>
  <c r="E24" i="1"/>
  <c r="F26" i="1" l="1"/>
  <c r="F27" i="1" s="1"/>
  <c r="E26" i="1"/>
  <c r="E27" i="1" s="1"/>
  <c r="D26" i="1"/>
  <c r="D27" i="1" s="1"/>
  <c r="C26" i="1"/>
  <c r="C27" i="1" s="1"/>
</calcChain>
</file>

<file path=xl/sharedStrings.xml><?xml version="1.0" encoding="utf-8"?>
<sst xmlns="http://schemas.openxmlformats.org/spreadsheetml/2006/main" count="79" uniqueCount="69">
  <si>
    <t>Date of Quote</t>
  </si>
  <si>
    <t>Full Name</t>
  </si>
  <si>
    <t>Age</t>
  </si>
  <si>
    <t>Payment Method</t>
  </si>
  <si>
    <t>Annual Premium</t>
  </si>
  <si>
    <t>Notes:</t>
  </si>
  <si>
    <t>How much life insurance do you need:</t>
  </si>
  <si>
    <t>Age Bracket</t>
  </si>
  <si>
    <t>Unit</t>
  </si>
  <si>
    <r>
      <t>26 Payroll Deductions</t>
    </r>
    <r>
      <rPr>
        <b/>
        <sz val="8"/>
        <rFont val="Calibri"/>
        <family val="2"/>
        <scheme val="minor"/>
      </rPr>
      <t xml:space="preserve"> (UUP,PSC-CUNY)</t>
    </r>
  </si>
  <si>
    <r>
      <t xml:space="preserve">20 Payroll Deduction
</t>
    </r>
    <r>
      <rPr>
        <b/>
        <sz val="8"/>
        <rFont val="Calibri"/>
        <family val="2"/>
        <scheme val="minor"/>
      </rPr>
      <t>(NYSUT,UFT)</t>
    </r>
  </si>
  <si>
    <t>12 Pension Deductions</t>
  </si>
  <si>
    <t>Semi-annual Direct Bill</t>
  </si>
  <si>
    <t>&lt;30</t>
  </si>
  <si>
    <t>30 - 34</t>
  </si>
  <si>
    <t>35 - 39</t>
  </si>
  <si>
    <t>40 - 44</t>
  </si>
  <si>
    <t>45 - 49</t>
  </si>
  <si>
    <t>50 - 54</t>
  </si>
  <si>
    <t>55 - 59</t>
  </si>
  <si>
    <t>60 - 64</t>
  </si>
  <si>
    <t>65 - 69</t>
  </si>
  <si>
    <t>70 - 74</t>
  </si>
  <si>
    <t>75 - 79</t>
  </si>
  <si>
    <t>80 - 84</t>
  </si>
  <si>
    <t>Child Coverage
Rate per Member</t>
  </si>
  <si>
    <t>Child(ren)</t>
  </si>
  <si>
    <t>Term Life Insurance Premium Estimate</t>
  </si>
  <si>
    <t>Premium Per Pay Period</t>
  </si>
  <si>
    <t>Semi-Annual Direct Bill</t>
  </si>
  <si>
    <t>Premium Per Pay Period for Child Life Insurance</t>
  </si>
  <si>
    <t>Age for formula</t>
  </si>
  <si>
    <t>Rate Per Pay Period per $5,000</t>
  </si>
  <si>
    <t>Underwritten by Metropolitan Life Insurance Company Policy number 35370-3-G</t>
  </si>
  <si>
    <t xml:space="preserve">© 2018 Metropolitan Life Insurance Company, New York, NY 10166
</t>
  </si>
  <si>
    <t>Annual DB</t>
  </si>
  <si>
    <t>Annual PRD</t>
  </si>
  <si>
    <t>$ per Unit</t>
  </si>
  <si>
    <t>30-34</t>
  </si>
  <si>
    <t>35-39</t>
  </si>
  <si>
    <t>40-44</t>
  </si>
  <si>
    <t>45-49</t>
  </si>
  <si>
    <t>50-54</t>
  </si>
  <si>
    <t>55-59</t>
  </si>
  <si>
    <t>60-64</t>
  </si>
  <si>
    <t>65-69</t>
  </si>
  <si>
    <t>70-74</t>
  </si>
  <si>
    <t>75-79</t>
  </si>
  <si>
    <t>80-84</t>
  </si>
  <si>
    <t>Child</t>
  </si>
  <si>
    <r>
      <t>12 Pension Deductions</t>
    </r>
    <r>
      <rPr>
        <b/>
        <sz val="10"/>
        <rFont val="Calibri"/>
        <family val="2"/>
      </rPr>
      <t>¹</t>
    </r>
  </si>
  <si>
    <r>
      <rPr>
        <sz val="10"/>
        <rFont val="Calibri"/>
        <family val="2"/>
      </rPr>
      <t>¹</t>
    </r>
    <r>
      <rPr>
        <sz val="10"/>
        <rFont val="Arial"/>
        <family val="2"/>
      </rPr>
      <t xml:space="preserve"> Payroll &amp; Pension Deduction includes a 15% discount</t>
    </r>
  </si>
  <si>
    <t>•</t>
  </si>
  <si>
    <t>Coverage reduces at age 65, 70, 75 and 80.</t>
  </si>
  <si>
    <t>Coverage terminates at age 85.</t>
  </si>
  <si>
    <t>Eligible Child(ren) are between 15 days and 23 years old (handicapped child age and certain state specifics apply).</t>
  </si>
  <si>
    <t xml:space="preserve">This is a quote for term life insurance and NOT an offer for insurance coverage. All applications are subject to underwriting. </t>
  </si>
  <si>
    <r>
      <rPr>
        <b/>
        <sz val="10"/>
        <rFont val="Arial"/>
        <family val="2"/>
      </rPr>
      <t>Note:</t>
    </r>
    <r>
      <rPr>
        <sz val="10"/>
        <rFont val="Arial"/>
        <family val="2"/>
      </rPr>
      <t xml:space="preserve"> Payroll and Pension deduction options are only available in local associations that have made the necessary payroll deduction arrangements for NYSUT Member Benefits-endorsed programs. </t>
    </r>
  </si>
  <si>
    <r>
      <t xml:space="preserve">Term Life Insurance (under age 65)
</t>
    </r>
    <r>
      <rPr>
        <sz val="8"/>
        <rFont val="Arial"/>
        <family val="2"/>
      </rPr>
      <t>Enter an amount greater than $25,000 in increments of $5,000 that does not exceed $1,000,000</t>
    </r>
  </si>
  <si>
    <r>
      <t xml:space="preserve">Date of Birth
</t>
    </r>
    <r>
      <rPr>
        <sz val="8"/>
        <rFont val="Arial"/>
        <family val="2"/>
      </rPr>
      <t>(Replace the example with your DOB in MM/DD/YYYY format)</t>
    </r>
  </si>
  <si>
    <r>
      <t xml:space="preserve">Child Life Insurance
</t>
    </r>
    <r>
      <rPr>
        <sz val="8"/>
        <rFont val="Arial"/>
        <family val="2"/>
      </rPr>
      <t xml:space="preserve">Coverage of $25,000 per eligible child </t>
    </r>
  </si>
  <si>
    <t>NYSUT members, agency fee payers, and their lawful spouses or certified domestic partners under age 85 may apply for Member Benefits-endorsed Term Life Insurance. To be eligible, you must be actively at work.</t>
  </si>
  <si>
    <r>
      <t>26 Payroll Deductions</t>
    </r>
    <r>
      <rPr>
        <b/>
        <sz val="10"/>
        <rFont val="Calibri"/>
        <family val="2"/>
      </rPr>
      <t>¹</t>
    </r>
    <r>
      <rPr>
        <b/>
        <sz val="10"/>
        <rFont val="Arial"/>
        <family val="2"/>
      </rPr>
      <t xml:space="preserve">
</t>
    </r>
    <r>
      <rPr>
        <b/>
        <sz val="8"/>
        <rFont val="Arial"/>
        <family val="2"/>
      </rPr>
      <t>(UUP, PSC/CUNY)</t>
    </r>
  </si>
  <si>
    <r>
      <t>20 Payroll Deductions</t>
    </r>
    <r>
      <rPr>
        <b/>
        <sz val="10"/>
        <rFont val="Calibri"/>
        <family val="2"/>
      </rPr>
      <t>¹</t>
    </r>
    <r>
      <rPr>
        <b/>
        <sz val="10"/>
        <rFont val="Arial"/>
        <family val="2"/>
      </rPr>
      <t xml:space="preserve">
</t>
    </r>
    <r>
      <rPr>
        <b/>
        <sz val="8"/>
        <rFont val="Arial"/>
        <family val="2"/>
      </rPr>
      <t>(NYSUT, UFT)</t>
    </r>
  </si>
  <si>
    <r>
      <rPr>
        <sz val="12"/>
        <color theme="1"/>
        <rFont val="Arial"/>
        <family val="2"/>
      </rPr>
      <t>•</t>
    </r>
    <r>
      <rPr>
        <sz val="11.75"/>
        <color theme="1"/>
        <rFont val="Calibri"/>
        <family val="2"/>
      </rPr>
      <t xml:space="preserve"> </t>
    </r>
    <r>
      <rPr>
        <sz val="12"/>
        <color theme="1"/>
        <rFont val="Calibri"/>
        <family val="2"/>
        <scheme val="minor"/>
      </rPr>
      <t xml:space="preserve">A rule of thumb is 60% of your annual income multiplied by your number of years to retirement. </t>
    </r>
  </si>
  <si>
    <r>
      <rPr>
        <sz val="12"/>
        <rFont val="Arial"/>
        <family val="2"/>
      </rPr>
      <t>•</t>
    </r>
    <r>
      <rPr>
        <sz val="12"/>
        <rFont val="Calibri"/>
        <family val="2"/>
        <scheme val="minor"/>
      </rPr>
      <t xml:space="preserve"> Try our coverage estimator tool at </t>
    </r>
    <r>
      <rPr>
        <u/>
        <sz val="12"/>
        <color rgb="FF0061A0"/>
        <rFont val="Calibri"/>
        <family val="2"/>
        <scheme val="minor"/>
      </rPr>
      <t>http://www.lifeonlinecalculator.com</t>
    </r>
    <r>
      <rPr>
        <sz val="12"/>
        <rFont val="Calibri"/>
        <family val="2"/>
        <scheme val="minor"/>
      </rPr>
      <t>.</t>
    </r>
  </si>
  <si>
    <t>NYSUT Member Benefits Trust Endorsed 
Voluntary Term Life Insurance Plan</t>
  </si>
  <si>
    <t>Visit the AMBA website for additional plan details.</t>
  </si>
  <si>
    <t xml:space="preserve">Attention Members: It’s easy to get a personalized life insurance quote based on your own needs. To customize your plan, complete the fields below and then check your rate. It’s that simple!  If you still have questions or would like to apply for coverage, please contact AMBA at 888-386-9788 or you may visit the AMBA website (see link to the right) for additional information and to download an applicaton.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</si>
</sst>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_);[Red]\(&quot;$&quot;#,##0\)"/>
    <numFmt numFmtId="8" formatCode="&quot;$&quot;#,##0.00_);[Red]\(&quot;$&quot;#,##0.00\)"/>
    <numFmt numFmtId="44" formatCode="_(&quot;$&quot;* #,##0.00_);_(&quot;$&quot;* \(#,##0.00\);_(&quot;$&quot;* &quot;-&quot;??_);_(@_)"/>
    <numFmt numFmtId="43" formatCode="_(* #,##0.00_);_(* \(#,##0.00\);_(* &quot;-&quot;??_);_(@_)"/>
    <numFmt numFmtId="164" formatCode="&quot;$&quot;#,##0"/>
    <numFmt numFmtId="165" formatCode="&quot;$&quot;#,##0.00"/>
  </numFmts>
  <fonts count="39" x14ac:knownFonts="1">
    <font>
      <sz val="11"/>
      <color theme="1"/>
      <name val="Calibri"/>
      <family val="2"/>
      <scheme val="minor"/>
    </font>
    <font>
      <sz val="11"/>
      <color theme="1"/>
      <name val="Calibri"/>
      <family val="2"/>
      <scheme val="minor"/>
    </font>
    <font>
      <b/>
      <sz val="11"/>
      <color rgb="FFFA7D00"/>
      <name val="Calibri"/>
      <family val="2"/>
      <scheme val="minor"/>
    </font>
    <font>
      <sz val="10"/>
      <name val="Georgia"/>
      <family val="1"/>
    </font>
    <font>
      <sz val="10"/>
      <name val="Arial"/>
      <family val="2"/>
    </font>
    <font>
      <sz val="12"/>
      <name val="Arial"/>
      <family val="2"/>
    </font>
    <font>
      <u/>
      <sz val="10"/>
      <color theme="10"/>
      <name val="Arial"/>
      <family val="2"/>
    </font>
    <font>
      <u/>
      <sz val="12"/>
      <color theme="10"/>
      <name val="Arial"/>
      <family val="2"/>
    </font>
    <font>
      <sz val="18"/>
      <name val="Calibri"/>
      <family val="2"/>
    </font>
    <font>
      <sz val="18"/>
      <color theme="1"/>
      <name val="Calibri"/>
      <family val="2"/>
      <scheme val="minor"/>
    </font>
    <font>
      <b/>
      <sz val="11"/>
      <name val="Calibri"/>
      <family val="2"/>
      <scheme val="minor"/>
    </font>
    <font>
      <b/>
      <sz val="8"/>
      <name val="Calibri"/>
      <family val="2"/>
      <scheme val="minor"/>
    </font>
    <font>
      <sz val="11"/>
      <name val="Calibri"/>
      <family val="2"/>
      <scheme val="minor"/>
    </font>
    <font>
      <b/>
      <sz val="10"/>
      <name val="Arial"/>
      <family val="2"/>
    </font>
    <font>
      <b/>
      <sz val="8"/>
      <name val="Arial"/>
      <family val="2"/>
    </font>
    <font>
      <sz val="12"/>
      <name val="Calibri"/>
      <family val="2"/>
    </font>
    <font>
      <b/>
      <sz val="14"/>
      <color theme="0"/>
      <name val="Georgia"/>
      <family val="1"/>
    </font>
    <font>
      <b/>
      <sz val="12"/>
      <color theme="0"/>
      <name val="Arial"/>
      <family val="2"/>
    </font>
    <font>
      <b/>
      <sz val="11"/>
      <color theme="0"/>
      <name val="Arial"/>
      <family val="2"/>
    </font>
    <font>
      <sz val="12"/>
      <color theme="1"/>
      <name val="Calibri"/>
      <family val="2"/>
      <scheme val="minor"/>
    </font>
    <font>
      <b/>
      <sz val="12"/>
      <color theme="1"/>
      <name val="Calibri"/>
      <family val="2"/>
      <scheme val="minor"/>
    </font>
    <font>
      <sz val="12"/>
      <name val="Calibri"/>
      <family val="2"/>
      <scheme val="minor"/>
    </font>
    <font>
      <u/>
      <sz val="12"/>
      <color rgb="FF0061A0"/>
      <name val="Calibri"/>
      <family val="2"/>
      <scheme val="minor"/>
    </font>
    <font>
      <b/>
      <u/>
      <sz val="12"/>
      <color rgb="FF0000CC"/>
      <name val="Arial"/>
      <family val="2"/>
    </font>
    <font>
      <b/>
      <sz val="12"/>
      <name val="Arial"/>
      <family val="2"/>
    </font>
    <font>
      <b/>
      <sz val="12"/>
      <color theme="3"/>
      <name val="Arial"/>
      <family val="2"/>
    </font>
    <font>
      <b/>
      <sz val="12"/>
      <color rgb="FFFF0000"/>
      <name val="Arial"/>
      <family val="2"/>
    </font>
    <font>
      <sz val="12"/>
      <color rgb="FFFF0000"/>
      <name val="Calibri"/>
      <family val="2"/>
      <scheme val="minor"/>
    </font>
    <font>
      <sz val="12"/>
      <color rgb="FF0061A0"/>
      <name val="Arial"/>
      <family val="2"/>
    </font>
    <font>
      <sz val="12"/>
      <name val="Georgia"/>
      <family val="1"/>
    </font>
    <font>
      <sz val="10"/>
      <name val="Calibri"/>
      <family val="2"/>
    </font>
    <font>
      <b/>
      <sz val="10"/>
      <name val="Calibri"/>
      <family val="2"/>
    </font>
    <font>
      <b/>
      <sz val="10"/>
      <color theme="0"/>
      <name val="Arial"/>
      <family val="2"/>
    </font>
    <font>
      <sz val="10"/>
      <color theme="1"/>
      <name val="Calibri"/>
      <family val="2"/>
      <scheme val="minor"/>
    </font>
    <font>
      <sz val="10"/>
      <color theme="1"/>
      <name val="Arial"/>
      <family val="2"/>
    </font>
    <font>
      <sz val="8"/>
      <name val="Arial"/>
      <family val="2"/>
    </font>
    <font>
      <sz val="12"/>
      <color theme="1"/>
      <name val="Arial"/>
      <family val="2"/>
    </font>
    <font>
      <sz val="11.75"/>
      <color theme="1"/>
      <name val="Calibri"/>
      <family val="2"/>
    </font>
    <font>
      <sz val="10"/>
      <name val="Arial"/>
      <family val="2"/>
    </font>
  </fonts>
  <fills count="11">
    <fill>
      <patternFill patternType="none"/>
    </fill>
    <fill>
      <patternFill patternType="gray125"/>
    </fill>
    <fill>
      <patternFill patternType="solid">
        <fgColor rgb="FFF2F2F2"/>
      </patternFill>
    </fill>
    <fill>
      <patternFill patternType="solid">
        <fgColor theme="0"/>
        <bgColor indexed="64"/>
      </patternFill>
    </fill>
    <fill>
      <patternFill patternType="solid">
        <fgColor theme="0" tint="-0.14999847407452621"/>
        <bgColor indexed="64"/>
      </patternFill>
    </fill>
    <fill>
      <patternFill patternType="solid">
        <fgColor rgb="FF0090DA"/>
        <bgColor indexed="64"/>
      </patternFill>
    </fill>
    <fill>
      <patternFill patternType="solid">
        <fgColor rgb="FF0061A0"/>
        <bgColor indexed="64"/>
      </patternFill>
    </fill>
    <fill>
      <patternFill patternType="solid">
        <fgColor rgb="FFA4CE4E"/>
        <bgColor indexed="64"/>
      </patternFill>
    </fill>
    <fill>
      <patternFill patternType="solid">
        <fgColor theme="0" tint="-0.499984740745262"/>
        <bgColor indexed="64"/>
      </patternFill>
    </fill>
    <fill>
      <patternFill patternType="solid">
        <fgColor theme="4" tint="0.79998168889431442"/>
        <bgColor indexed="64"/>
      </patternFill>
    </fill>
    <fill>
      <patternFill patternType="solid">
        <fgColor theme="4" tint="0.59999389629810485"/>
        <bgColor indexed="64"/>
      </patternFill>
    </fill>
  </fills>
  <borders count="27">
    <border>
      <left/>
      <right/>
      <top/>
      <bottom/>
      <diagonal/>
    </border>
    <border>
      <left style="thin">
        <color rgb="FF7F7F7F"/>
      </left>
      <right style="thin">
        <color rgb="FF7F7F7F"/>
      </right>
      <top style="thin">
        <color rgb="FF7F7F7F"/>
      </top>
      <bottom style="thin">
        <color rgb="FF7F7F7F"/>
      </bottom>
      <diagonal/>
    </border>
    <border>
      <left style="thin">
        <color theme="0"/>
      </left>
      <right style="thin">
        <color theme="0"/>
      </right>
      <top style="thin">
        <color theme="0"/>
      </top>
      <bottom style="thin">
        <color theme="0"/>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theme="0" tint="-0.34998626667073579"/>
      </left>
      <right/>
      <top style="thin">
        <color auto="1"/>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top/>
      <bottom style="thin">
        <color theme="0"/>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theme="0" tint="-0.24994659260841701"/>
      </right>
      <top style="thin">
        <color indexed="64"/>
      </top>
      <bottom style="thin">
        <color theme="0" tint="-0.24994659260841701"/>
      </bottom>
      <diagonal/>
    </border>
    <border>
      <left style="thin">
        <color theme="0" tint="-0.24994659260841701"/>
      </left>
      <right style="thin">
        <color theme="0" tint="-0.24994659260841701"/>
      </right>
      <top style="thin">
        <color indexed="64"/>
      </top>
      <bottom style="thin">
        <color theme="0" tint="-0.24994659260841701"/>
      </bottom>
      <diagonal/>
    </border>
    <border>
      <left style="thin">
        <color theme="0" tint="-0.24994659260841701"/>
      </left>
      <right style="thin">
        <color indexed="64"/>
      </right>
      <top style="thin">
        <color indexed="64"/>
      </top>
      <bottom style="thin">
        <color theme="0" tint="-0.24994659260841701"/>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style="thin">
        <color theme="0" tint="-0.24994659260841701"/>
      </top>
      <bottom style="thin">
        <color indexed="64"/>
      </bottom>
      <diagonal/>
    </border>
    <border>
      <left style="thin">
        <color theme="0" tint="-0.24994659260841701"/>
      </left>
      <right style="thin">
        <color theme="0" tint="-0.24994659260841701"/>
      </right>
      <top style="thin">
        <color theme="0" tint="-0.24994659260841701"/>
      </top>
      <bottom style="thin">
        <color indexed="64"/>
      </bottom>
      <diagonal/>
    </border>
    <border>
      <left style="thin">
        <color theme="0" tint="-0.24994659260841701"/>
      </left>
      <right style="thin">
        <color indexed="64"/>
      </right>
      <top style="thin">
        <color theme="0" tint="-0.24994659260841701"/>
      </top>
      <bottom style="thin">
        <color indexed="64"/>
      </bottom>
      <diagonal/>
    </border>
    <border>
      <left/>
      <right style="thin">
        <color theme="0" tint="-0.34998626667073579"/>
      </right>
      <top style="thin">
        <color indexed="64"/>
      </top>
      <bottom style="thin">
        <color indexed="64"/>
      </bottom>
      <diagonal/>
    </border>
  </borders>
  <cellStyleXfs count="7">
    <xf numFmtId="0" fontId="0" fillId="0" borderId="0"/>
    <xf numFmtId="43" fontId="1" fillId="0" borderId="0" applyFont="0" applyFill="0" applyBorder="0" applyAlignment="0" applyProtection="0"/>
    <xf numFmtId="0" fontId="2" fillId="2" borderId="1" applyNumberFormat="0" applyAlignment="0" applyProtection="0"/>
    <xf numFmtId="0" fontId="6" fillId="0" borderId="0" applyNumberForma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38" fillId="0" borderId="0"/>
  </cellStyleXfs>
  <cellXfs count="140">
    <xf numFmtId="0" fontId="0" fillId="0" borderId="0" xfId="0"/>
    <xf numFmtId="0" fontId="0" fillId="3" borderId="0" xfId="0" applyFill="1" applyProtection="1">
      <protection hidden="1"/>
    </xf>
    <xf numFmtId="0" fontId="3" fillId="3" borderId="0" xfId="0" applyFont="1" applyFill="1" applyAlignment="1" applyProtection="1">
      <protection hidden="1"/>
    </xf>
    <xf numFmtId="0" fontId="7" fillId="3" borderId="0" xfId="3" applyFont="1" applyFill="1" applyAlignment="1" applyProtection="1">
      <alignment horizontal="right"/>
      <protection hidden="1"/>
    </xf>
    <xf numFmtId="0" fontId="0" fillId="3" borderId="0" xfId="0" applyFill="1" applyProtection="1"/>
    <xf numFmtId="0" fontId="0" fillId="4" borderId="0" xfId="0" applyFill="1" applyProtection="1"/>
    <xf numFmtId="0" fontId="0" fillId="4" borderId="0" xfId="0" applyFill="1" applyAlignment="1" applyProtection="1">
      <alignment vertical="center"/>
    </xf>
    <xf numFmtId="0" fontId="8" fillId="4" borderId="0" xfId="0" applyFont="1" applyFill="1" applyAlignment="1" applyProtection="1">
      <alignment vertical="top" wrapText="1"/>
    </xf>
    <xf numFmtId="0" fontId="9" fillId="4" borderId="0" xfId="0" applyFont="1" applyFill="1" applyProtection="1"/>
    <xf numFmtId="0" fontId="0" fillId="0" borderId="0" xfId="0" applyFill="1" applyBorder="1"/>
    <xf numFmtId="0" fontId="10" fillId="7" borderId="3" xfId="0" applyFont="1" applyFill="1" applyBorder="1" applyAlignment="1">
      <alignment horizontal="center" vertical="center" wrapText="1"/>
    </xf>
    <xf numFmtId="0" fontId="10" fillId="7" borderId="4" xfId="0" applyFont="1" applyFill="1" applyBorder="1" applyAlignment="1">
      <alignment horizontal="center" vertical="center" wrapText="1"/>
    </xf>
    <xf numFmtId="0" fontId="10" fillId="7" borderId="5" xfId="0" applyFont="1" applyFill="1" applyBorder="1" applyAlignment="1">
      <alignment horizontal="center" vertical="center" wrapText="1"/>
    </xf>
    <xf numFmtId="0" fontId="10" fillId="0" borderId="3" xfId="0" applyFont="1" applyBorder="1" applyAlignment="1">
      <alignment horizontal="center" vertical="center" wrapText="1"/>
    </xf>
    <xf numFmtId="3" fontId="12" fillId="0" borderId="4" xfId="0" applyNumberFormat="1" applyFont="1" applyBorder="1" applyAlignment="1">
      <alignment horizontal="center" vertical="center" wrapText="1"/>
    </xf>
    <xf numFmtId="8" fontId="0" fillId="0" borderId="4" xfId="0" applyNumberFormat="1" applyBorder="1" applyAlignment="1">
      <alignment horizontal="center" vertical="center"/>
    </xf>
    <xf numFmtId="8" fontId="0" fillId="0" borderId="5" xfId="0" applyNumberFormat="1" applyBorder="1" applyAlignment="1">
      <alignment horizontal="center" vertical="center"/>
    </xf>
    <xf numFmtId="44" fontId="12" fillId="8" borderId="4" xfId="4" applyNumberFormat="1" applyFont="1" applyFill="1" applyBorder="1" applyAlignment="1" applyProtection="1">
      <alignment horizontal="center" vertical="center"/>
    </xf>
    <xf numFmtId="0" fontId="10" fillId="0" borderId="7" xfId="0" applyFont="1" applyBorder="1" applyAlignment="1">
      <alignment horizontal="center" vertical="center" wrapText="1"/>
    </xf>
    <xf numFmtId="0" fontId="12" fillId="0" borderId="8" xfId="0" applyFont="1" applyBorder="1" applyAlignment="1">
      <alignment horizontal="center" vertical="center" wrapText="1"/>
    </xf>
    <xf numFmtId="8" fontId="0" fillId="0" borderId="8" xfId="0" applyNumberFormat="1" applyBorder="1" applyAlignment="1">
      <alignment horizontal="center" vertical="center"/>
    </xf>
    <xf numFmtId="8" fontId="0" fillId="0" borderId="9" xfId="0" applyNumberFormat="1" applyBorder="1" applyAlignment="1">
      <alignment horizontal="center" vertical="center"/>
    </xf>
    <xf numFmtId="0" fontId="10" fillId="7" borderId="11" xfId="0" applyFont="1" applyFill="1" applyBorder="1" applyAlignment="1">
      <alignment vertical="center" wrapText="1"/>
    </xf>
    <xf numFmtId="0" fontId="10" fillId="7" borderId="6" xfId="0" applyFont="1" applyFill="1" applyBorder="1" applyAlignment="1">
      <alignment vertical="center" wrapText="1"/>
    </xf>
    <xf numFmtId="0" fontId="10" fillId="7" borderId="12" xfId="0" applyFont="1" applyFill="1" applyBorder="1" applyAlignment="1">
      <alignment horizontal="center" vertical="center" wrapText="1"/>
    </xf>
    <xf numFmtId="0" fontId="10" fillId="0" borderId="12" xfId="0" applyFont="1" applyBorder="1" applyAlignment="1">
      <alignment horizontal="center" vertical="center" wrapText="1"/>
    </xf>
    <xf numFmtId="0" fontId="10" fillId="0" borderId="13" xfId="0" applyFont="1" applyBorder="1" applyAlignment="1">
      <alignment horizontal="center" vertical="center" wrapText="1"/>
    </xf>
    <xf numFmtId="0" fontId="13" fillId="9" borderId="4" xfId="0" applyFont="1" applyFill="1" applyBorder="1" applyAlignment="1">
      <alignment horizontal="center"/>
    </xf>
    <xf numFmtId="0" fontId="14" fillId="9" borderId="15" xfId="0" applyFont="1" applyFill="1" applyBorder="1" applyAlignment="1">
      <alignment horizontal="center"/>
    </xf>
    <xf numFmtId="0" fontId="0" fillId="9" borderId="16" xfId="0" applyFill="1" applyBorder="1" applyAlignment="1">
      <alignment horizontal="center"/>
    </xf>
    <xf numFmtId="164" fontId="0" fillId="9" borderId="16" xfId="0" applyNumberFormat="1" applyFill="1" applyBorder="1"/>
    <xf numFmtId="4" fontId="0" fillId="9" borderId="16" xfId="0" applyNumberFormat="1" applyFill="1" applyBorder="1"/>
    <xf numFmtId="0" fontId="0" fillId="9" borderId="4" xfId="0" applyFill="1" applyBorder="1" applyAlignment="1">
      <alignment horizontal="center"/>
    </xf>
    <xf numFmtId="164" fontId="0" fillId="9" borderId="4" xfId="0" applyNumberFormat="1" applyFill="1" applyBorder="1"/>
    <xf numFmtId="4" fontId="0" fillId="9" borderId="4" xfId="0" applyNumberFormat="1" applyFill="1" applyBorder="1"/>
    <xf numFmtId="0" fontId="4" fillId="9" borderId="4" xfId="0" applyFont="1" applyFill="1" applyBorder="1" applyAlignment="1">
      <alignment horizontal="center"/>
    </xf>
    <xf numFmtId="164" fontId="4" fillId="9" borderId="4" xfId="0" applyNumberFormat="1" applyFont="1" applyFill="1" applyBorder="1"/>
    <xf numFmtId="4" fontId="4" fillId="9" borderId="4" xfId="0" applyNumberFormat="1" applyFont="1" applyFill="1" applyBorder="1"/>
    <xf numFmtId="6" fontId="4" fillId="9" borderId="4" xfId="0" applyNumberFormat="1" applyFont="1" applyFill="1" applyBorder="1"/>
    <xf numFmtId="9" fontId="0" fillId="0" borderId="0" xfId="5" applyFont="1" applyFill="1" applyBorder="1"/>
    <xf numFmtId="0" fontId="15" fillId="3" borderId="0" xfId="0" applyFont="1" applyFill="1" applyAlignment="1" applyProtection="1">
      <alignment horizontal="left" vertical="top" wrapText="1"/>
    </xf>
    <xf numFmtId="0" fontId="15" fillId="4" borderId="0" xfId="0" applyFont="1" applyFill="1" applyAlignment="1" applyProtection="1">
      <alignment vertical="top" wrapText="1"/>
    </xf>
    <xf numFmtId="0" fontId="19" fillId="4" borderId="0" xfId="0" applyFont="1" applyFill="1" applyProtection="1"/>
    <xf numFmtId="0" fontId="20" fillId="3" borderId="0" xfId="0" applyFont="1" applyFill="1" applyAlignment="1">
      <alignment vertical="center"/>
    </xf>
    <xf numFmtId="0" fontId="19" fillId="3" borderId="0" xfId="0" applyFont="1" applyFill="1" applyAlignment="1">
      <alignment horizontal="left" vertical="center" indent="2"/>
    </xf>
    <xf numFmtId="0" fontId="21" fillId="3" borderId="0" xfId="3" applyFont="1" applyFill="1" applyAlignment="1">
      <alignment horizontal="left" vertical="center" indent="2"/>
    </xf>
    <xf numFmtId="0" fontId="15" fillId="3" borderId="0" xfId="0" applyFont="1" applyFill="1" applyAlignment="1" applyProtection="1">
      <alignment vertical="center"/>
    </xf>
    <xf numFmtId="0" fontId="19" fillId="3" borderId="0" xfId="0" applyFont="1" applyFill="1" applyProtection="1"/>
    <xf numFmtId="0" fontId="5" fillId="3" borderId="0" xfId="0" applyFont="1" applyFill="1" applyAlignment="1" applyProtection="1">
      <alignment horizontal="right"/>
      <protection hidden="1"/>
    </xf>
    <xf numFmtId="0" fontId="5" fillId="4" borderId="0" xfId="0" applyFont="1" applyFill="1" applyAlignment="1" applyProtection="1">
      <alignment horizontal="right"/>
      <protection hidden="1"/>
    </xf>
    <xf numFmtId="0" fontId="5" fillId="4" borderId="0" xfId="0" applyFont="1" applyFill="1" applyAlignment="1" applyProtection="1">
      <protection hidden="1"/>
    </xf>
    <xf numFmtId="0" fontId="5" fillId="4" borderId="0" xfId="0" applyFont="1" applyFill="1" applyProtection="1">
      <protection hidden="1"/>
    </xf>
    <xf numFmtId="0" fontId="23" fillId="4" borderId="0" xfId="3" applyFont="1" applyFill="1" applyAlignment="1" applyProtection="1">
      <alignment horizontal="center" vertical="center"/>
      <protection hidden="1"/>
    </xf>
    <xf numFmtId="0" fontId="5" fillId="4" borderId="0" xfId="0" applyFont="1" applyFill="1" applyAlignment="1" applyProtection="1">
      <alignment vertical="center"/>
      <protection hidden="1"/>
    </xf>
    <xf numFmtId="0" fontId="19" fillId="4" borderId="0" xfId="0" applyFont="1" applyFill="1" applyAlignment="1" applyProtection="1">
      <alignment vertical="center"/>
    </xf>
    <xf numFmtId="0" fontId="26" fillId="3" borderId="0" xfId="0" applyFont="1" applyFill="1" applyAlignment="1" applyProtection="1">
      <alignment horizontal="left"/>
      <protection hidden="1"/>
    </xf>
    <xf numFmtId="0" fontId="24" fillId="3" borderId="0" xfId="0" applyFont="1" applyFill="1" applyAlignment="1" applyProtection="1">
      <alignment horizontal="left"/>
      <protection hidden="1"/>
    </xf>
    <xf numFmtId="0" fontId="24" fillId="3" borderId="0" xfId="0" applyFont="1" applyFill="1" applyAlignment="1" applyProtection="1">
      <alignment horizontal="center"/>
      <protection hidden="1"/>
    </xf>
    <xf numFmtId="0" fontId="5" fillId="4" borderId="0" xfId="0" applyFont="1" applyFill="1" applyAlignment="1" applyProtection="1">
      <alignment horizontal="left" vertical="top"/>
      <protection hidden="1"/>
    </xf>
    <xf numFmtId="0" fontId="19" fillId="4" borderId="0" xfId="0" applyFont="1" applyFill="1" applyAlignment="1">
      <alignment horizontal="left" vertical="top"/>
    </xf>
    <xf numFmtId="0" fontId="19" fillId="3" borderId="0" xfId="0" applyFont="1" applyFill="1" applyAlignment="1" applyProtection="1">
      <alignment vertical="center"/>
    </xf>
    <xf numFmtId="2" fontId="5" fillId="4" borderId="0" xfId="0" applyNumberFormat="1" applyFont="1" applyFill="1" applyProtection="1">
      <protection hidden="1"/>
    </xf>
    <xf numFmtId="0" fontId="24" fillId="4" borderId="0" xfId="0" applyFont="1" applyFill="1" applyAlignment="1" applyProtection="1">
      <alignment horizontal="left" vertical="top"/>
      <protection hidden="1"/>
    </xf>
    <xf numFmtId="0" fontId="5" fillId="3" borderId="0" xfId="0" applyFont="1" applyFill="1" applyProtection="1">
      <protection hidden="1"/>
    </xf>
    <xf numFmtId="8" fontId="5" fillId="3" borderId="0" xfId="0" applyNumberFormat="1" applyFont="1" applyFill="1" applyProtection="1">
      <protection hidden="1"/>
    </xf>
    <xf numFmtId="9" fontId="5" fillId="3" borderId="0" xfId="5" applyFont="1" applyFill="1" applyProtection="1">
      <protection hidden="1"/>
    </xf>
    <xf numFmtId="8" fontId="24" fillId="3" borderId="0" xfId="0" applyNumberFormat="1" applyFont="1" applyFill="1" applyAlignment="1" applyProtection="1">
      <alignment horizontal="center"/>
      <protection hidden="1"/>
    </xf>
    <xf numFmtId="0" fontId="28" fillId="4" borderId="0" xfId="0" applyFont="1" applyFill="1" applyProtection="1"/>
    <xf numFmtId="8" fontId="24" fillId="4" borderId="0" xfId="0" applyNumberFormat="1" applyFont="1" applyFill="1" applyAlignment="1" applyProtection="1">
      <alignment horizontal="center"/>
      <protection hidden="1"/>
    </xf>
    <xf numFmtId="0" fontId="5" fillId="3" borderId="0" xfId="0" applyFont="1" applyFill="1" applyAlignment="1" applyProtection="1">
      <protection hidden="1"/>
    </xf>
    <xf numFmtId="0" fontId="5" fillId="3" borderId="0" xfId="0" applyFont="1" applyFill="1" applyAlignment="1" applyProtection="1">
      <alignment horizontal="left"/>
      <protection hidden="1"/>
    </xf>
    <xf numFmtId="0" fontId="5" fillId="3" borderId="0" xfId="0" applyFont="1" applyFill="1" applyAlignment="1" applyProtection="1">
      <alignment vertical="center" wrapText="1"/>
    </xf>
    <xf numFmtId="0" fontId="5" fillId="4" borderId="0" xfId="0" applyFont="1" applyFill="1" applyAlignment="1" applyProtection="1">
      <alignment wrapText="1"/>
      <protection hidden="1"/>
    </xf>
    <xf numFmtId="0" fontId="5" fillId="4" borderId="0" xfId="0" applyFont="1" applyFill="1" applyAlignment="1" applyProtection="1">
      <alignment horizontal="left" indent="1"/>
      <protection hidden="1"/>
    </xf>
    <xf numFmtId="49" fontId="5" fillId="4" borderId="0" xfId="0" applyNumberFormat="1" applyFont="1" applyFill="1" applyAlignment="1" applyProtection="1">
      <alignment wrapText="1"/>
      <protection hidden="1"/>
    </xf>
    <xf numFmtId="0" fontId="5" fillId="4" borderId="0" xfId="0" applyFont="1" applyFill="1" applyAlignment="1" applyProtection="1">
      <alignment horizontal="left"/>
      <protection hidden="1"/>
    </xf>
    <xf numFmtId="0" fontId="29" fillId="4" borderId="0" xfId="0" applyFont="1" applyFill="1" applyProtection="1">
      <protection hidden="1"/>
    </xf>
    <xf numFmtId="0" fontId="5" fillId="4" borderId="0" xfId="0" applyFont="1" applyFill="1" applyAlignment="1" applyProtection="1">
      <alignment vertical="center" wrapText="1"/>
    </xf>
    <xf numFmtId="0" fontId="32" fillId="6" borderId="2" xfId="0" applyFont="1" applyFill="1" applyBorder="1" applyAlignment="1" applyProtection="1">
      <alignment horizontal="left" vertical="center" indent="1"/>
      <protection hidden="1"/>
    </xf>
    <xf numFmtId="0" fontId="13" fillId="7" borderId="2" xfId="0" applyFont="1" applyFill="1" applyBorder="1" applyAlignment="1" applyProtection="1">
      <alignment horizontal="center" vertical="center" wrapText="1"/>
      <protection hidden="1"/>
    </xf>
    <xf numFmtId="0" fontId="13" fillId="5" borderId="2" xfId="0" applyFont="1" applyFill="1" applyBorder="1" applyAlignment="1" applyProtection="1">
      <alignment horizontal="center" vertical="center" wrapText="1"/>
      <protection hidden="1"/>
    </xf>
    <xf numFmtId="8" fontId="13" fillId="7" borderId="2" xfId="0" applyNumberFormat="1" applyFont="1" applyFill="1" applyBorder="1" applyAlignment="1" applyProtection="1">
      <alignment horizontal="center" vertical="center" wrapText="1"/>
      <protection hidden="1"/>
    </xf>
    <xf numFmtId="8" fontId="13" fillId="5" borderId="2" xfId="0" applyNumberFormat="1" applyFont="1" applyFill="1" applyBorder="1" applyAlignment="1" applyProtection="1">
      <alignment horizontal="center" vertical="center" wrapText="1"/>
      <protection hidden="1"/>
    </xf>
    <xf numFmtId="165" fontId="13" fillId="7" borderId="2" xfId="0" applyNumberFormat="1" applyFont="1" applyFill="1" applyBorder="1" applyAlignment="1" applyProtection="1">
      <alignment horizontal="center" vertical="center" wrapText="1"/>
      <protection hidden="1"/>
    </xf>
    <xf numFmtId="0" fontId="4" fillId="3" borderId="0" xfId="0" applyFont="1" applyFill="1" applyAlignment="1" applyProtection="1">
      <alignment vertical="top"/>
      <protection hidden="1"/>
    </xf>
    <xf numFmtId="0" fontId="13" fillId="3" borderId="0" xfId="0" applyFont="1" applyFill="1" applyProtection="1">
      <protection hidden="1"/>
    </xf>
    <xf numFmtId="0" fontId="4" fillId="3" borderId="0" xfId="0" applyFont="1" applyFill="1" applyProtection="1">
      <protection hidden="1"/>
    </xf>
    <xf numFmtId="0" fontId="4" fillId="3" borderId="0" xfId="0" applyFont="1" applyFill="1" applyAlignment="1" applyProtection="1">
      <alignment horizontal="center"/>
      <protection hidden="1"/>
    </xf>
    <xf numFmtId="0" fontId="4" fillId="3" borderId="0" xfId="0" quotePrefix="1" applyFont="1" applyFill="1" applyProtection="1">
      <protection hidden="1"/>
    </xf>
    <xf numFmtId="0" fontId="33" fillId="3" borderId="0" xfId="0" applyFont="1" applyFill="1" applyProtection="1"/>
    <xf numFmtId="0" fontId="34" fillId="3" borderId="0" xfId="0" applyFont="1" applyFill="1" applyAlignment="1" applyProtection="1">
      <alignment vertical="top"/>
    </xf>
    <xf numFmtId="0" fontId="35" fillId="3" borderId="0" xfId="0" applyFont="1" applyFill="1" applyAlignment="1" applyProtection="1">
      <alignment horizontal="left"/>
      <protection hidden="1"/>
    </xf>
    <xf numFmtId="0" fontId="35" fillId="3" borderId="0" xfId="0" applyFont="1" applyFill="1" applyAlignment="1" applyProtection="1">
      <alignment vertical="center" wrapText="1"/>
    </xf>
    <xf numFmtId="0" fontId="6" fillId="3" borderId="0" xfId="3" applyFill="1" applyAlignment="1" applyProtection="1">
      <alignment horizontal="right" vertical="top"/>
      <protection hidden="1"/>
    </xf>
    <xf numFmtId="0" fontId="0" fillId="4" borderId="0" xfId="0" applyFill="1" applyProtection="1">
      <protection hidden="1"/>
    </xf>
    <xf numFmtId="0" fontId="8" fillId="4" borderId="0" xfId="0" applyFont="1" applyFill="1" applyAlignment="1" applyProtection="1">
      <alignment vertical="top" wrapText="1"/>
      <protection hidden="1"/>
    </xf>
    <xf numFmtId="0" fontId="15" fillId="4" borderId="0" xfId="0" applyFont="1" applyFill="1" applyAlignment="1" applyProtection="1">
      <alignment vertical="top" wrapText="1"/>
      <protection hidden="1"/>
    </xf>
    <xf numFmtId="0" fontId="19" fillId="4" borderId="0" xfId="0" applyFont="1" applyFill="1" applyProtection="1">
      <protection hidden="1"/>
    </xf>
    <xf numFmtId="0" fontId="19" fillId="4" borderId="0" xfId="0" applyFont="1" applyFill="1" applyAlignment="1" applyProtection="1">
      <alignment horizontal="left" vertical="top"/>
      <protection hidden="1"/>
    </xf>
    <xf numFmtId="0" fontId="15" fillId="4" borderId="0" xfId="0" applyFont="1" applyFill="1" applyAlignment="1" applyProtection="1">
      <alignment horizontal="left" vertical="top"/>
      <protection hidden="1"/>
    </xf>
    <xf numFmtId="0" fontId="27" fillId="4" borderId="0" xfId="0" applyFont="1" applyFill="1" applyAlignment="1" applyProtection="1">
      <alignment vertical="center" wrapText="1"/>
      <protection hidden="1"/>
    </xf>
    <xf numFmtId="0" fontId="19" fillId="4" borderId="0" xfId="0" applyFont="1" applyFill="1" applyAlignment="1" applyProtection="1">
      <alignment vertical="center"/>
      <protection hidden="1"/>
    </xf>
    <xf numFmtId="0" fontId="5" fillId="4" borderId="0" xfId="0" applyFont="1" applyFill="1" applyAlignment="1" applyProtection="1">
      <alignment vertical="center" wrapText="1"/>
      <protection hidden="1"/>
    </xf>
    <xf numFmtId="0" fontId="9" fillId="4" borderId="0" xfId="0" applyFont="1" applyFill="1" applyProtection="1">
      <protection hidden="1"/>
    </xf>
    <xf numFmtId="0" fontId="15" fillId="3" borderId="0" xfId="0" applyFont="1" applyFill="1" applyAlignment="1" applyProtection="1">
      <alignment vertical="center"/>
      <protection hidden="1"/>
    </xf>
    <xf numFmtId="0" fontId="19" fillId="3" borderId="0" xfId="0" applyFont="1" applyFill="1" applyAlignment="1" applyProtection="1">
      <alignment vertical="top"/>
    </xf>
    <xf numFmtId="4" fontId="38" fillId="10" borderId="16" xfId="6" applyNumberFormat="1" applyFill="1" applyBorder="1"/>
    <xf numFmtId="4" fontId="38" fillId="10" borderId="16" xfId="6" applyNumberFormat="1" applyFill="1" applyBorder="1"/>
    <xf numFmtId="0" fontId="4" fillId="3" borderId="0" xfId="0" quotePrefix="1" applyFont="1" applyFill="1" applyAlignment="1" applyProtection="1">
      <alignment horizontal="left" vertical="top" wrapText="1"/>
      <protection hidden="1"/>
    </xf>
    <xf numFmtId="0" fontId="4" fillId="3" borderId="0" xfId="0" applyFont="1" applyFill="1" applyAlignment="1" applyProtection="1">
      <alignment horizontal="left" vertical="top" wrapText="1"/>
      <protection hidden="1"/>
    </xf>
    <xf numFmtId="49" fontId="4" fillId="3" borderId="0" xfId="0" quotePrefix="1" applyNumberFormat="1" applyFont="1" applyFill="1" applyAlignment="1" applyProtection="1">
      <alignment horizontal="left" vertical="top" wrapText="1"/>
      <protection hidden="1"/>
    </xf>
    <xf numFmtId="49" fontId="4" fillId="3" borderId="0" xfId="0" applyNumberFormat="1" applyFont="1" applyFill="1" applyAlignment="1" applyProtection="1">
      <alignment horizontal="left" vertical="top" wrapText="1"/>
      <protection hidden="1"/>
    </xf>
    <xf numFmtId="0" fontId="4" fillId="3" borderId="14" xfId="0" applyFont="1" applyFill="1" applyBorder="1" applyAlignment="1" applyProtection="1">
      <alignment horizontal="left" wrapText="1"/>
      <protection hidden="1"/>
    </xf>
    <xf numFmtId="1" fontId="17" fillId="3" borderId="10" xfId="1" applyNumberFormat="1" applyFont="1" applyFill="1" applyBorder="1" applyAlignment="1" applyProtection="1">
      <alignment horizontal="center" vertical="center"/>
      <protection hidden="1"/>
    </xf>
    <xf numFmtId="1" fontId="17" fillId="3" borderId="6" xfId="1" applyNumberFormat="1" applyFont="1" applyFill="1" applyBorder="1" applyAlignment="1" applyProtection="1">
      <alignment horizontal="center" vertical="center"/>
      <protection hidden="1"/>
    </xf>
    <xf numFmtId="1" fontId="17" fillId="3" borderId="12" xfId="1" applyNumberFormat="1" applyFont="1" applyFill="1" applyBorder="1" applyAlignment="1" applyProtection="1">
      <alignment horizontal="center" vertical="center"/>
      <protection hidden="1"/>
    </xf>
    <xf numFmtId="0" fontId="17" fillId="3" borderId="5" xfId="0" applyFont="1" applyFill="1" applyBorder="1" applyAlignment="1" applyProtection="1">
      <alignment horizontal="left" vertical="center" indent="1"/>
      <protection hidden="1"/>
    </xf>
    <xf numFmtId="0" fontId="17" fillId="3" borderId="26" xfId="0" applyFont="1" applyFill="1" applyBorder="1" applyAlignment="1" applyProtection="1">
      <alignment horizontal="left" vertical="center" indent="1"/>
      <protection hidden="1"/>
    </xf>
    <xf numFmtId="0" fontId="16" fillId="5" borderId="0" xfId="0" applyFont="1" applyFill="1" applyAlignment="1" applyProtection="1">
      <alignment horizontal="center" vertical="center" wrapText="1"/>
      <protection hidden="1"/>
    </xf>
    <xf numFmtId="0" fontId="16" fillId="5" borderId="0" xfId="0" applyFont="1" applyFill="1" applyAlignment="1" applyProtection="1">
      <alignment horizontal="center" vertical="center"/>
      <protection hidden="1"/>
    </xf>
    <xf numFmtId="0" fontId="18" fillId="5" borderId="0" xfId="0" applyFont="1" applyFill="1" applyAlignment="1" applyProtection="1">
      <alignment horizontal="center" vertical="center"/>
      <protection hidden="1"/>
    </xf>
    <xf numFmtId="14" fontId="24" fillId="3" borderId="18" xfId="2" applyNumberFormat="1" applyFont="1" applyFill="1" applyBorder="1" applyAlignment="1" applyProtection="1">
      <alignment horizontal="center" vertical="center"/>
      <protection hidden="1"/>
    </xf>
    <xf numFmtId="14" fontId="24" fillId="3" borderId="19" xfId="2" applyNumberFormat="1" applyFont="1" applyFill="1" applyBorder="1" applyAlignment="1" applyProtection="1">
      <alignment horizontal="center" vertical="center"/>
      <protection hidden="1"/>
    </xf>
    <xf numFmtId="0" fontId="25" fillId="3" borderId="21" xfId="2" applyFont="1" applyFill="1" applyBorder="1" applyAlignment="1" applyProtection="1">
      <alignment horizontal="center" vertical="center"/>
      <protection locked="0"/>
    </xf>
    <xf numFmtId="0" fontId="25" fillId="3" borderId="22" xfId="2" applyFont="1" applyFill="1" applyBorder="1" applyAlignment="1" applyProtection="1">
      <alignment horizontal="center" vertical="center"/>
      <protection locked="0"/>
    </xf>
    <xf numFmtId="14" fontId="25" fillId="3" borderId="21" xfId="2" applyNumberFormat="1" applyFont="1" applyFill="1" applyBorder="1" applyAlignment="1" applyProtection="1">
      <alignment horizontal="center" vertical="center"/>
      <protection locked="0"/>
    </xf>
    <xf numFmtId="14" fontId="25" fillId="3" borderId="22" xfId="2" applyNumberFormat="1" applyFont="1" applyFill="1" applyBorder="1" applyAlignment="1" applyProtection="1">
      <alignment horizontal="center" vertical="center"/>
      <protection locked="0"/>
    </xf>
    <xf numFmtId="0" fontId="24" fillId="3" borderId="17" xfId="0" applyFont="1" applyFill="1" applyBorder="1" applyAlignment="1" applyProtection="1">
      <alignment horizontal="left" vertical="center" indent="1"/>
      <protection hidden="1"/>
    </xf>
    <xf numFmtId="0" fontId="24" fillId="3" borderId="18" xfId="0" applyFont="1" applyFill="1" applyBorder="1" applyAlignment="1" applyProtection="1">
      <alignment horizontal="left" vertical="center" indent="1"/>
      <protection hidden="1"/>
    </xf>
    <xf numFmtId="0" fontId="24" fillId="3" borderId="20" xfId="0" applyFont="1" applyFill="1" applyBorder="1" applyAlignment="1" applyProtection="1">
      <alignment horizontal="left" vertical="center" indent="1"/>
      <protection hidden="1"/>
    </xf>
    <xf numFmtId="0" fontId="24" fillId="3" borderId="21" xfId="0" applyFont="1" applyFill="1" applyBorder="1" applyAlignment="1" applyProtection="1">
      <alignment horizontal="left" vertical="center" indent="1"/>
      <protection hidden="1"/>
    </xf>
    <xf numFmtId="0" fontId="24" fillId="3" borderId="20" xfId="0" applyFont="1" applyFill="1" applyBorder="1" applyAlignment="1" applyProtection="1">
      <alignment horizontal="left" vertical="center" wrapText="1" indent="1"/>
      <protection hidden="1"/>
    </xf>
    <xf numFmtId="0" fontId="24" fillId="3" borderId="21" xfId="0" applyFont="1" applyFill="1" applyBorder="1" applyAlignment="1" applyProtection="1">
      <alignment horizontal="left" vertical="center" wrapText="1" indent="1"/>
      <protection hidden="1"/>
    </xf>
    <xf numFmtId="0" fontId="30" fillId="3" borderId="0" xfId="0" applyFont="1" applyFill="1" applyAlignment="1" applyProtection="1">
      <alignment horizontal="left" vertical="top" wrapText="1"/>
    </xf>
    <xf numFmtId="164" fontId="25" fillId="3" borderId="21" xfId="2" applyNumberFormat="1" applyFont="1" applyFill="1" applyBorder="1" applyAlignment="1" applyProtection="1">
      <alignment horizontal="center" vertical="center"/>
      <protection locked="0"/>
    </xf>
    <xf numFmtId="164" fontId="25" fillId="3" borderId="22" xfId="2" applyNumberFormat="1" applyFont="1" applyFill="1" applyBorder="1" applyAlignment="1" applyProtection="1">
      <alignment horizontal="center" vertical="center"/>
      <protection locked="0"/>
    </xf>
    <xf numFmtId="164" fontId="25" fillId="3" borderId="24" xfId="2" applyNumberFormat="1" applyFont="1" applyFill="1" applyBorder="1" applyAlignment="1" applyProtection="1">
      <alignment horizontal="center" vertical="center"/>
      <protection locked="0"/>
    </xf>
    <xf numFmtId="164" fontId="25" fillId="3" borderId="25" xfId="2" applyNumberFormat="1" applyFont="1" applyFill="1" applyBorder="1" applyAlignment="1" applyProtection="1">
      <alignment horizontal="center" vertical="center"/>
      <protection locked="0"/>
    </xf>
    <xf numFmtId="0" fontId="24" fillId="3" borderId="23" xfId="0" applyFont="1" applyFill="1" applyBorder="1" applyAlignment="1" applyProtection="1">
      <alignment horizontal="left" vertical="center" wrapText="1" indent="1"/>
      <protection hidden="1"/>
    </xf>
    <xf numFmtId="0" fontId="24" fillId="3" borderId="24" xfId="0" applyFont="1" applyFill="1" applyBorder="1" applyAlignment="1" applyProtection="1">
      <alignment horizontal="left" vertical="center" wrapText="1" indent="1"/>
      <protection hidden="1"/>
    </xf>
  </cellXfs>
  <cellStyles count="7">
    <cellStyle name="Calculation" xfId="2" builtinId="22"/>
    <cellStyle name="Comma" xfId="1" builtinId="3"/>
    <cellStyle name="Currency" xfId="4" builtinId="4"/>
    <cellStyle name="Hyperlink" xfId="3" builtinId="8"/>
    <cellStyle name="Normal" xfId="0" builtinId="0"/>
    <cellStyle name="Normal 2" xfId="6" xr:uid="{1FEA95F5-E953-4B71-AC94-A52C8A0DB504}"/>
    <cellStyle name="Percent" xfId="5" builtinId="5"/>
  </cellStyles>
  <dxfs count="3">
    <dxf>
      <fill>
        <patternFill>
          <bgColor theme="9" tint="0.39994506668294322"/>
        </patternFill>
      </fill>
    </dxf>
    <dxf>
      <fill>
        <patternFill>
          <bgColor theme="9" tint="0.39994506668294322"/>
        </patternFill>
      </fill>
    </dxf>
    <dxf>
      <fill>
        <patternFill>
          <bgColor theme="9" tint="0.39994506668294322"/>
        </patternFill>
      </fill>
    </dxf>
  </dxfs>
  <tableStyles count="0" defaultTableStyle="TableStyleMedium2" defaultPivotStyle="PivotStyleLight16"/>
  <colors>
    <mruColors>
      <color rgb="FF0061A0"/>
      <color rgb="FFFF9900"/>
      <color rgb="FF0090DA"/>
      <color rgb="FFA4CE4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absolute">
    <xdr:from>
      <xdr:col>0</xdr:col>
      <xdr:colOff>21376</xdr:colOff>
      <xdr:row>0</xdr:row>
      <xdr:rowOff>18630</xdr:rowOff>
    </xdr:from>
    <xdr:to>
      <xdr:col>1</xdr:col>
      <xdr:colOff>1226687</xdr:colOff>
      <xdr:row>1</xdr:row>
      <xdr:rowOff>145138</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376" y="18630"/>
          <a:ext cx="1370231" cy="312036"/>
        </a:xfrm>
        <a:prstGeom prst="rect">
          <a:avLst/>
        </a:prstGeom>
      </xdr:spPr>
    </xdr:pic>
    <xdr:clientData/>
  </xdr:twoCellAnchor>
  <xdr:twoCellAnchor editAs="absolute">
    <xdr:from>
      <xdr:col>3</xdr:col>
      <xdr:colOff>544228</xdr:colOff>
      <xdr:row>0</xdr:row>
      <xdr:rowOff>8585</xdr:rowOff>
    </xdr:from>
    <xdr:to>
      <xdr:col>4</xdr:col>
      <xdr:colOff>444500</xdr:colOff>
      <xdr:row>3</xdr:row>
      <xdr:rowOff>55615</xdr:rowOff>
    </xdr:to>
    <xdr:pic>
      <xdr:nvPicPr>
        <xdr:cNvPr id="3" name="dnn_dnnLOGO_imgLogo" descr="PersonalPlans Advisor">
          <a:extLst>
            <a:ext uri="{FF2B5EF4-FFF2-40B4-BE49-F238E27FC236}">
              <a16:creationId xmlns:a16="http://schemas.microsoft.com/office/drawing/2014/main" id="{00000000-0008-0000-0000-000003000000}"/>
            </a:ext>
          </a:extLst>
        </xdr:cNvPr>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r="62218"/>
        <a:stretch/>
      </xdr:blipFill>
      <xdr:spPr bwMode="auto">
        <a:xfrm>
          <a:off x="5589303" y="11760"/>
          <a:ext cx="849597" cy="5867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596900</xdr:colOff>
      <xdr:row>0</xdr:row>
      <xdr:rowOff>152401</xdr:rowOff>
    </xdr:from>
    <xdr:to>
      <xdr:col>5</xdr:col>
      <xdr:colOff>628650</xdr:colOff>
      <xdr:row>2</xdr:row>
      <xdr:rowOff>114137</xdr:rowOff>
    </xdr:to>
    <xdr:pic>
      <xdr:nvPicPr>
        <xdr:cNvPr id="5" name="Picture 4">
          <a:extLst>
            <a:ext uri="{FF2B5EF4-FFF2-40B4-BE49-F238E27FC236}">
              <a16:creationId xmlns:a16="http://schemas.microsoft.com/office/drawing/2014/main" id="{104789F1-A5E1-4694-BDDD-6A6D8E8DFEFF}"/>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6588125" y="152401"/>
          <a:ext cx="974725" cy="32368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entkms.metlife.com/Users/mseabra/AppData/Roaming/OpenText/OTEdit/EC_ProdServer/c217734725/MetLife_NYSUT_Rate_calculator_1.26.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uote sheet"/>
      <sheetName val="NYSUT Rates"/>
      <sheetName val="Named lists"/>
    </sheetNames>
    <sheetDataSet>
      <sheetData sheetId="0"/>
      <sheetData sheetId="1"/>
      <sheetData sheetId="2">
        <row r="4">
          <cell r="A4" t="str">
            <v>60 Days</v>
          </cell>
          <cell r="B4" t="str">
            <v xml:space="preserve">12 Month </v>
          </cell>
        </row>
        <row r="5">
          <cell r="A5" t="str">
            <v>90 Days</v>
          </cell>
          <cell r="B5" t="str">
            <v>5 Year</v>
          </cell>
        </row>
        <row r="6">
          <cell r="A6" t="str">
            <v>120 Days</v>
          </cell>
          <cell r="B6" t="str">
            <v>Long Term</v>
          </cell>
        </row>
        <row r="7">
          <cell r="A7" t="str">
            <v>150 Days</v>
          </cell>
        </row>
        <row r="8">
          <cell r="A8" t="str">
            <v>180 Days</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lifeonlinecalculator.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B65"/>
  <sheetViews>
    <sheetView tabSelected="1" zoomScaleNormal="100" zoomScaleSheetLayoutView="90" workbookViewId="0">
      <pane ySplit="8" topLeftCell="A9" activePane="bottomLeft" state="frozen"/>
      <selection pane="bottomLeft" activeCell="F10" sqref="F10"/>
    </sheetView>
  </sheetViews>
  <sheetFormatPr defaultColWidth="9.08984375" defaultRowHeight="14.5" x14ac:dyDescent="0.35"/>
  <cols>
    <col min="1" max="1" width="2.453125" style="5" customWidth="1"/>
    <col min="2" max="2" width="56.36328125" style="5" customWidth="1"/>
    <col min="3" max="6" width="13.54296875" style="5" customWidth="1"/>
    <col min="7" max="7" width="9.08984375" style="94" customWidth="1"/>
    <col min="8" max="8" width="17.54296875" style="94" customWidth="1"/>
    <col min="9" max="9" width="6.81640625" style="94" customWidth="1"/>
    <col min="10" max="10" width="3.6328125" style="5" customWidth="1"/>
    <col min="11" max="11" width="10" style="5" bestFit="1" customWidth="1"/>
    <col min="12" max="14" width="9.08984375" style="5"/>
    <col min="15" max="15" width="12.90625" style="5" bestFit="1" customWidth="1"/>
    <col min="16" max="16" width="9.08984375" style="5"/>
    <col min="17" max="17" width="22.08984375" style="5" customWidth="1"/>
    <col min="18" max="18" width="30" style="5" customWidth="1"/>
    <col min="19" max="21" width="21.54296875" style="5" customWidth="1"/>
    <col min="22" max="22" width="9.08984375" style="5"/>
    <col min="23" max="23" width="18.36328125" style="5" customWidth="1"/>
    <col min="24" max="24" width="31.453125" style="5" customWidth="1"/>
    <col min="25" max="27" width="21" style="5" customWidth="1"/>
    <col min="28" max="16384" width="9.08984375" style="5"/>
  </cols>
  <sheetData>
    <row r="1" spans="1:28" x14ac:dyDescent="0.35">
      <c r="A1" s="4"/>
      <c r="B1" s="4"/>
      <c r="C1" s="4"/>
      <c r="D1" s="4"/>
      <c r="E1" s="4"/>
      <c r="F1" s="4"/>
    </row>
    <row r="2" spans="1:28" x14ac:dyDescent="0.35">
      <c r="A2" s="4"/>
      <c r="B2" s="4"/>
      <c r="C2" s="4"/>
      <c r="D2" s="4"/>
      <c r="E2" s="4"/>
      <c r="F2" s="4"/>
    </row>
    <row r="3" spans="1:28" x14ac:dyDescent="0.35">
      <c r="A3" s="4"/>
      <c r="B3" s="4"/>
      <c r="C3" s="4"/>
      <c r="D3" s="4"/>
      <c r="E3" s="4"/>
      <c r="F3" s="4"/>
    </row>
    <row r="4" spans="1:28" x14ac:dyDescent="0.35">
      <c r="A4" s="4"/>
      <c r="B4" s="4"/>
      <c r="C4" s="4"/>
      <c r="D4" s="4"/>
      <c r="E4" s="4"/>
      <c r="F4" s="4"/>
    </row>
    <row r="5" spans="1:28" x14ac:dyDescent="0.35">
      <c r="A5" s="4"/>
      <c r="B5" s="4"/>
      <c r="C5" s="4"/>
      <c r="D5" s="4"/>
      <c r="E5" s="4"/>
      <c r="F5" s="4"/>
    </row>
    <row r="6" spans="1:28" s="6" customFormat="1" ht="37.5" customHeight="1" x14ac:dyDescent="0.35">
      <c r="A6" s="118" t="s">
        <v>66</v>
      </c>
      <c r="B6" s="119"/>
      <c r="C6" s="119"/>
      <c r="D6" s="119"/>
      <c r="E6" s="119"/>
      <c r="F6" s="119"/>
      <c r="G6" s="94"/>
      <c r="H6" s="94"/>
      <c r="I6" s="94"/>
      <c r="J6" s="5"/>
      <c r="K6" s="5"/>
      <c r="L6" s="5"/>
      <c r="M6" s="5"/>
      <c r="N6" s="5"/>
      <c r="O6" s="5"/>
      <c r="P6" s="5"/>
      <c r="Q6" s="5"/>
      <c r="R6" s="5"/>
      <c r="S6" s="5"/>
      <c r="T6" s="5"/>
      <c r="U6" s="5"/>
      <c r="V6" s="5"/>
      <c r="W6" s="5"/>
      <c r="X6" s="5"/>
      <c r="Y6" s="5"/>
      <c r="Z6" s="5"/>
      <c r="AA6" s="5"/>
      <c r="AB6" s="5"/>
    </row>
    <row r="7" spans="1:28" s="6" customFormat="1" x14ac:dyDescent="0.35">
      <c r="A7" s="120" t="s">
        <v>27</v>
      </c>
      <c r="B7" s="120"/>
      <c r="C7" s="120"/>
      <c r="D7" s="120"/>
      <c r="E7" s="120"/>
      <c r="F7" s="120"/>
      <c r="G7" s="94"/>
      <c r="H7" s="94"/>
      <c r="I7" s="94"/>
      <c r="J7" s="5"/>
      <c r="K7" s="5"/>
      <c r="L7" s="5"/>
      <c r="M7" s="5"/>
      <c r="N7" s="5"/>
      <c r="O7" s="5"/>
      <c r="P7" s="5"/>
      <c r="Q7" s="5"/>
      <c r="R7" s="5"/>
      <c r="S7" s="5"/>
      <c r="T7" s="5"/>
      <c r="U7" s="5"/>
      <c r="V7" s="5"/>
      <c r="W7" s="5"/>
      <c r="X7" s="5"/>
      <c r="Y7" s="5"/>
      <c r="Z7" s="5"/>
      <c r="AA7" s="5"/>
      <c r="AB7" s="5"/>
    </row>
    <row r="8" spans="1:28" ht="4.5" customHeight="1" x14ac:dyDescent="0.35">
      <c r="A8" s="1"/>
      <c r="B8" s="1"/>
      <c r="C8" s="1"/>
      <c r="D8" s="1"/>
      <c r="E8" s="1"/>
      <c r="F8" s="2"/>
    </row>
    <row r="9" spans="1:28" ht="40.5" customHeight="1" x14ac:dyDescent="0.35">
      <c r="A9" s="133" t="s">
        <v>68</v>
      </c>
      <c r="B9" s="133"/>
      <c r="C9" s="133"/>
      <c r="D9" s="133"/>
      <c r="E9" s="133"/>
      <c r="F9" s="133"/>
      <c r="G9" s="95"/>
      <c r="H9" s="95"/>
      <c r="I9" s="95"/>
      <c r="J9" s="7"/>
      <c r="K9" s="7"/>
      <c r="L9" s="7"/>
      <c r="M9" s="7"/>
      <c r="N9" s="7"/>
      <c r="O9" s="7"/>
      <c r="P9" s="7"/>
    </row>
    <row r="10" spans="1:28" s="42" customFormat="1" ht="15.5" x14ac:dyDescent="0.35">
      <c r="A10" s="40"/>
      <c r="B10" s="40"/>
      <c r="C10" s="40"/>
      <c r="D10" s="40"/>
      <c r="E10" s="40"/>
      <c r="F10" s="93" t="str">
        <f>HYPERLINK("http://www.nysutmbteinsurance.com/life-insurance/term-life/term-life-insurance.html","AMBA Website")</f>
        <v>AMBA Website</v>
      </c>
      <c r="G10" s="96"/>
      <c r="H10" s="96"/>
      <c r="I10" s="96"/>
      <c r="J10" s="41"/>
      <c r="K10" s="41"/>
      <c r="L10" s="41"/>
      <c r="M10" s="41"/>
      <c r="N10" s="41"/>
      <c r="O10" s="41"/>
      <c r="P10" s="41"/>
    </row>
    <row r="11" spans="1:28" s="42" customFormat="1" ht="15.5" x14ac:dyDescent="0.35">
      <c r="A11" s="40"/>
      <c r="B11" s="43" t="s">
        <v>6</v>
      </c>
      <c r="C11" s="40"/>
      <c r="D11" s="40"/>
      <c r="E11" s="40"/>
      <c r="F11" s="3"/>
      <c r="G11" s="96"/>
      <c r="H11" s="96"/>
      <c r="I11" s="96"/>
      <c r="J11" s="41"/>
      <c r="K11" s="41"/>
      <c r="L11" s="41"/>
      <c r="M11" s="41"/>
      <c r="N11" s="41"/>
      <c r="O11" s="41"/>
      <c r="P11" s="41"/>
    </row>
    <row r="12" spans="1:28" s="42" customFormat="1" ht="15.5" x14ac:dyDescent="0.35">
      <c r="A12" s="40"/>
      <c r="B12" s="44" t="s">
        <v>64</v>
      </c>
      <c r="C12" s="40"/>
      <c r="D12" s="40"/>
      <c r="E12" s="40"/>
      <c r="F12" s="3"/>
      <c r="G12" s="96"/>
      <c r="H12" s="96"/>
      <c r="I12" s="96"/>
      <c r="J12" s="41"/>
      <c r="K12" s="41"/>
      <c r="L12" s="41"/>
      <c r="M12" s="41"/>
      <c r="N12" s="41"/>
      <c r="O12" s="41"/>
      <c r="P12" s="41"/>
    </row>
    <row r="13" spans="1:28" s="42" customFormat="1" ht="15.5" x14ac:dyDescent="0.35">
      <c r="A13" s="40"/>
      <c r="B13" s="45" t="s">
        <v>65</v>
      </c>
      <c r="C13" s="40"/>
      <c r="D13" s="40"/>
      <c r="E13" s="40"/>
      <c r="F13" s="3"/>
      <c r="G13" s="96"/>
      <c r="H13" s="96"/>
      <c r="I13" s="96"/>
      <c r="J13" s="41"/>
      <c r="K13" s="41"/>
      <c r="L13" s="41"/>
      <c r="M13" s="41"/>
      <c r="N13" s="41"/>
      <c r="O13" s="41"/>
      <c r="P13" s="41"/>
    </row>
    <row r="14" spans="1:28" s="42" customFormat="1" ht="7.5" customHeight="1" x14ac:dyDescent="0.35">
      <c r="A14" s="46"/>
      <c r="B14" s="47"/>
      <c r="C14" s="47"/>
      <c r="D14" s="47"/>
      <c r="E14" s="47"/>
      <c r="F14" s="48"/>
      <c r="G14" s="49"/>
      <c r="H14" s="50"/>
      <c r="I14" s="51"/>
      <c r="J14" s="50"/>
      <c r="K14" s="50"/>
      <c r="L14" s="50"/>
      <c r="M14" s="50"/>
      <c r="N14" s="50"/>
      <c r="O14" s="50"/>
      <c r="P14" s="52"/>
    </row>
    <row r="15" spans="1:28" s="54" customFormat="1" ht="33.75" customHeight="1" x14ac:dyDescent="0.35">
      <c r="A15" s="46"/>
      <c r="B15" s="127" t="s">
        <v>0</v>
      </c>
      <c r="C15" s="128"/>
      <c r="D15" s="121">
        <f ca="1">TODAY()</f>
        <v>44888</v>
      </c>
      <c r="E15" s="121"/>
      <c r="F15" s="122"/>
      <c r="G15" s="49"/>
      <c r="H15" s="53"/>
      <c r="I15" s="53"/>
      <c r="J15" s="53"/>
      <c r="K15" s="53"/>
      <c r="L15" s="53"/>
      <c r="M15" s="53"/>
      <c r="N15" s="53"/>
      <c r="O15" s="53"/>
      <c r="P15" s="53"/>
    </row>
    <row r="16" spans="1:28" s="54" customFormat="1" ht="33.75" customHeight="1" x14ac:dyDescent="0.35">
      <c r="A16" s="46"/>
      <c r="B16" s="129" t="s">
        <v>1</v>
      </c>
      <c r="C16" s="130"/>
      <c r="D16" s="123"/>
      <c r="E16" s="123"/>
      <c r="F16" s="124"/>
      <c r="G16" s="49"/>
      <c r="H16" s="53"/>
      <c r="I16" s="53"/>
      <c r="J16" s="53"/>
      <c r="K16" s="53"/>
      <c r="L16" s="53"/>
      <c r="M16" s="53"/>
      <c r="N16" s="53"/>
      <c r="O16" s="53"/>
      <c r="P16" s="53"/>
    </row>
    <row r="17" spans="1:16" s="54" customFormat="1" ht="33.75" customHeight="1" x14ac:dyDescent="0.35">
      <c r="A17" s="46"/>
      <c r="B17" s="131" t="s">
        <v>59</v>
      </c>
      <c r="C17" s="132"/>
      <c r="D17" s="125"/>
      <c r="E17" s="125"/>
      <c r="F17" s="126"/>
      <c r="G17" s="49"/>
      <c r="H17" s="53"/>
      <c r="I17" s="53"/>
      <c r="J17" s="53"/>
      <c r="K17" s="53"/>
      <c r="L17" s="53"/>
      <c r="M17" s="53"/>
      <c r="N17" s="53"/>
      <c r="O17" s="53"/>
      <c r="P17" s="53"/>
    </row>
    <row r="18" spans="1:16" s="54" customFormat="1" ht="33.75" customHeight="1" x14ac:dyDescent="0.35">
      <c r="A18" s="46"/>
      <c r="B18" s="131" t="s">
        <v>58</v>
      </c>
      <c r="C18" s="132"/>
      <c r="D18" s="134"/>
      <c r="E18" s="134"/>
      <c r="F18" s="135"/>
      <c r="G18" s="49"/>
      <c r="H18" s="53"/>
      <c r="I18" s="53"/>
      <c r="J18" s="53"/>
      <c r="K18" s="53"/>
      <c r="L18" s="53"/>
      <c r="M18" s="53"/>
      <c r="N18" s="53"/>
      <c r="O18" s="53"/>
      <c r="P18" s="53"/>
    </row>
    <row r="19" spans="1:16" s="54" customFormat="1" ht="33.75" customHeight="1" x14ac:dyDescent="0.35">
      <c r="A19" s="46"/>
      <c r="B19" s="138" t="s">
        <v>60</v>
      </c>
      <c r="C19" s="139"/>
      <c r="D19" s="136"/>
      <c r="E19" s="136"/>
      <c r="F19" s="137"/>
      <c r="G19" s="49"/>
      <c r="H19" s="53">
        <v>0</v>
      </c>
      <c r="I19" s="53"/>
      <c r="J19" s="53"/>
      <c r="K19" s="53"/>
      <c r="L19" s="53"/>
      <c r="M19" s="53"/>
      <c r="N19" s="53"/>
      <c r="O19" s="53"/>
      <c r="P19" s="53"/>
    </row>
    <row r="20" spans="1:16" s="97" customFormat="1" ht="15.5" hidden="1" x14ac:dyDescent="0.35">
      <c r="A20" s="104"/>
      <c r="B20" s="116" t="s">
        <v>2</v>
      </c>
      <c r="C20" s="117"/>
      <c r="D20" s="113">
        <f ca="1">TRUNC(((D15-D17)/365.25),0)</f>
        <v>122</v>
      </c>
      <c r="E20" s="114"/>
      <c r="F20" s="115"/>
      <c r="H20" s="51">
        <v>25000</v>
      </c>
      <c r="I20" s="51"/>
      <c r="J20" s="51"/>
      <c r="K20" s="51"/>
      <c r="L20" s="51"/>
      <c r="M20" s="51"/>
      <c r="N20" s="51"/>
      <c r="O20" s="51"/>
      <c r="P20" s="51"/>
    </row>
    <row r="21" spans="1:16" s="42" customFormat="1" ht="15.5" x14ac:dyDescent="0.35">
      <c r="A21" s="47"/>
      <c r="B21" s="55"/>
      <c r="C21" s="56"/>
      <c r="D21" s="56"/>
      <c r="E21" s="56"/>
      <c r="F21" s="57"/>
      <c r="G21" s="58"/>
      <c r="H21" s="98"/>
      <c r="I21" s="98"/>
      <c r="J21" s="59"/>
      <c r="K21" s="51"/>
      <c r="L21" s="51"/>
      <c r="M21" s="51"/>
      <c r="N21" s="51"/>
      <c r="O21" s="51"/>
      <c r="P21" s="51"/>
    </row>
    <row r="22" spans="1:16" s="42" customFormat="1" ht="33.75" customHeight="1" x14ac:dyDescent="0.35">
      <c r="A22" s="47"/>
      <c r="B22" s="112" t="s">
        <v>57</v>
      </c>
      <c r="C22" s="112"/>
      <c r="D22" s="112"/>
      <c r="E22" s="112"/>
      <c r="F22" s="112"/>
      <c r="G22" s="58"/>
      <c r="H22" s="98"/>
      <c r="I22" s="98"/>
      <c r="J22" s="59"/>
      <c r="K22" s="51"/>
      <c r="L22" s="51"/>
      <c r="M22" s="51"/>
      <c r="N22" s="51"/>
      <c r="O22" s="51"/>
      <c r="P22" s="51"/>
    </row>
    <row r="23" spans="1:16" s="42" customFormat="1" ht="36.5" x14ac:dyDescent="0.35">
      <c r="A23" s="60"/>
      <c r="B23" s="78" t="s">
        <v>3</v>
      </c>
      <c r="C23" s="79" t="s">
        <v>62</v>
      </c>
      <c r="D23" s="80" t="s">
        <v>63</v>
      </c>
      <c r="E23" s="79" t="s">
        <v>50</v>
      </c>
      <c r="F23" s="80" t="s">
        <v>29</v>
      </c>
      <c r="G23" s="58"/>
      <c r="H23" s="98"/>
      <c r="I23" s="99"/>
      <c r="J23" s="59"/>
      <c r="K23" s="61"/>
      <c r="L23" s="51"/>
      <c r="M23" s="51"/>
      <c r="N23" s="51"/>
      <c r="O23" s="51"/>
      <c r="P23" s="51"/>
    </row>
    <row r="24" spans="1:16" s="42" customFormat="1" ht="24.9" customHeight="1" x14ac:dyDescent="0.35">
      <c r="A24" s="60"/>
      <c r="B24" s="78" t="s">
        <v>32</v>
      </c>
      <c r="C24" s="81" t="str">
        <f ca="1">IF($D$20&gt;85,"Coverage not available",IF($D$20&gt;69,"Payroll Option Not Available",VLOOKUP($D$20,rates!B:C,2,1)))</f>
        <v>Coverage not available</v>
      </c>
      <c r="D24" s="82" t="str">
        <f ca="1">IF($D$20&gt;85,"Coverage not available",IF($D$20&gt;69,"Payroll Option Not Available",VLOOKUP($D$20,rates!B:D,3,1)))</f>
        <v>Coverage not available</v>
      </c>
      <c r="E24" s="81" t="str">
        <f ca="1">IF($D$20&gt;85,"Coverage not available",VLOOKUP($D$20,rates!B:E,4,1))</f>
        <v>Coverage not available</v>
      </c>
      <c r="F24" s="82" t="str">
        <f ca="1">IF($D$20&gt;85,"Coverage not available",VLOOKUP($D$20,rates!B:F,5,1))</f>
        <v>Coverage not available</v>
      </c>
      <c r="G24" s="62"/>
      <c r="H24" s="97"/>
      <c r="I24" s="100"/>
      <c r="J24" s="59"/>
      <c r="K24" s="51"/>
      <c r="L24" s="51"/>
      <c r="M24" s="51"/>
      <c r="N24" s="51"/>
      <c r="O24" s="51"/>
      <c r="P24" s="51"/>
    </row>
    <row r="25" spans="1:16" s="42" customFormat="1" ht="24.9" customHeight="1" x14ac:dyDescent="0.35">
      <c r="A25" s="60"/>
      <c r="B25" s="78" t="s">
        <v>30</v>
      </c>
      <c r="C25" s="81" t="str">
        <f ca="1">IF($D$20&gt;85,"Coverage not available",IF($D$20&gt;69,"Payroll Option Not Available",IF(D19&gt;0,rates!C17,"None Selected")))</f>
        <v>Coverage not available</v>
      </c>
      <c r="D25" s="82" t="str">
        <f ca="1">IF($D$20&gt;85,"Coverage not available",IF($D$20&gt;69,"Payroll Option Not Available",IF(D19&gt;0,rates!D17,"None Selected")))</f>
        <v>Coverage not available</v>
      </c>
      <c r="E25" s="81" t="str">
        <f ca="1">IF($D$20&gt;85,"Coverage not available",IF(D19&gt;0,rates!E17,"None Selected"))</f>
        <v>Coverage not available</v>
      </c>
      <c r="F25" s="82" t="str">
        <f ca="1">IF($D$20&gt;85,"Coverage not available",IF(D19&gt;0,rates!F17,"None Selected"))</f>
        <v>Coverage not available</v>
      </c>
      <c r="G25" s="62"/>
      <c r="H25" s="98"/>
      <c r="I25" s="100"/>
      <c r="J25" s="59"/>
      <c r="K25" s="51"/>
      <c r="L25" s="51"/>
      <c r="M25" s="51"/>
      <c r="N25" s="51"/>
      <c r="O25" s="51"/>
      <c r="P25" s="51"/>
    </row>
    <row r="26" spans="1:16" s="54" customFormat="1" ht="24.9" customHeight="1" x14ac:dyDescent="0.35">
      <c r="A26" s="60"/>
      <c r="B26" s="78" t="s">
        <v>28</v>
      </c>
      <c r="C26" s="83" t="str">
        <f ca="1">IF(C24="Payroll Option Not Available","Payroll Option Not Available",IF(C24="Coverage Not Available","Coverage Not Available",IF(C24&gt;0,D18/5000*C24)))</f>
        <v>Coverage Not Available</v>
      </c>
      <c r="D26" s="82" t="str">
        <f ca="1">IF(D24="Payroll Option Not Available","Payroll Option Not Available",IF(D24="Coverage Not Available","Coverage Not Available",IF(D24&gt;0,D18/5000*D24)))</f>
        <v>Coverage Not Available</v>
      </c>
      <c r="E26" s="83" t="str">
        <f ca="1">IF(E24="Coverage Not Available","Coverage Not Available",IF(E24&gt;0,D18/5000*E24))</f>
        <v>Coverage Not Available</v>
      </c>
      <c r="F26" s="82" t="str">
        <f ca="1">IF(F24="Coverage Not Available","Coverage Not Available",IF(F24&gt;0,D18/5000*F24))</f>
        <v>Coverage Not Available</v>
      </c>
      <c r="G26" s="98"/>
      <c r="H26" s="98"/>
      <c r="I26" s="100"/>
      <c r="J26" s="59"/>
      <c r="K26" s="53"/>
      <c r="L26" s="53"/>
      <c r="M26" s="53"/>
      <c r="N26" s="53"/>
      <c r="O26" s="53"/>
      <c r="P26" s="53"/>
    </row>
    <row r="27" spans="1:16" s="54" customFormat="1" ht="24.9" customHeight="1" x14ac:dyDescent="0.35">
      <c r="A27" s="60"/>
      <c r="B27" s="78" t="s">
        <v>4</v>
      </c>
      <c r="C27" s="83" t="str">
        <f ca="1">IF(C24="Payroll Option Not Available","Payroll Option Not Available",IF(C24="Coverage Not Available","Coverage Not Available",IF(C24&gt;0,(C26*26)+(IF(C25="None Selected",0,C25*26)))))</f>
        <v>Coverage Not Available</v>
      </c>
      <c r="D27" s="82" t="str">
        <f ca="1">IF(D24="Payroll Option Not Available","Payroll Option Not Available",IF(D24="Coverage Not Available","Coverage Not Available",IF(D24&gt;0,(D26*20)+(IF(D25="None Selected",0,D25*20)))))</f>
        <v>Coverage Not Available</v>
      </c>
      <c r="E27" s="83" t="str">
        <f ca="1">IF(E24="Coverage Not Available","Coverage Not Available",(E26*12)+(IF(E25="None Selected",0,E25*12)))</f>
        <v>Coverage Not Available</v>
      </c>
      <c r="F27" s="82" t="str">
        <f ca="1">IF(F24="Coverage Not Available","Coverage Not Available",(F26*2)+(IF(F25="None Selected",0,F25*2)))</f>
        <v>Coverage Not Available</v>
      </c>
      <c r="G27" s="98"/>
      <c r="H27" s="58"/>
      <c r="I27" s="100"/>
      <c r="J27" s="58"/>
      <c r="K27" s="53"/>
      <c r="L27" s="53"/>
      <c r="M27" s="53"/>
      <c r="N27" s="53"/>
      <c r="O27" s="53"/>
      <c r="P27" s="53"/>
    </row>
    <row r="28" spans="1:16" s="54" customFormat="1" ht="15.5" x14ac:dyDescent="0.35">
      <c r="A28" s="47"/>
      <c r="B28" s="84" t="s">
        <v>51</v>
      </c>
      <c r="C28" s="63"/>
      <c r="D28" s="63"/>
      <c r="E28" s="64"/>
      <c r="F28" s="65"/>
      <c r="G28" s="101"/>
      <c r="H28" s="53"/>
      <c r="I28" s="53"/>
      <c r="J28" s="53"/>
      <c r="K28" s="53"/>
      <c r="L28" s="53"/>
      <c r="M28" s="53"/>
      <c r="N28" s="53"/>
      <c r="O28" s="53"/>
      <c r="P28" s="53"/>
    </row>
    <row r="29" spans="1:16" s="42" customFormat="1" ht="12.75" customHeight="1" x14ac:dyDescent="0.35">
      <c r="A29" s="47"/>
      <c r="B29" s="57"/>
      <c r="C29" s="57"/>
      <c r="D29" s="57"/>
      <c r="E29" s="57"/>
      <c r="F29" s="66"/>
      <c r="G29" s="51"/>
      <c r="H29" s="97"/>
      <c r="I29" s="51"/>
      <c r="J29" s="51"/>
      <c r="K29" s="51"/>
      <c r="L29" s="51"/>
      <c r="M29" s="51"/>
      <c r="N29" s="51"/>
      <c r="O29" s="51"/>
      <c r="P29" s="51"/>
    </row>
    <row r="30" spans="1:16" s="42" customFormat="1" ht="15.5" x14ac:dyDescent="0.35">
      <c r="A30" s="85" t="s">
        <v>5</v>
      </c>
      <c r="B30" s="89"/>
      <c r="C30" s="86"/>
      <c r="D30" s="86"/>
      <c r="E30" s="86"/>
      <c r="F30" s="87"/>
      <c r="G30" s="51"/>
      <c r="H30" s="97"/>
      <c r="I30" s="51"/>
      <c r="J30" s="51"/>
      <c r="K30" s="51"/>
      <c r="L30" s="51"/>
      <c r="M30" s="51"/>
      <c r="N30" s="51"/>
      <c r="O30" s="51"/>
      <c r="P30" s="51"/>
    </row>
    <row r="31" spans="1:16" s="42" customFormat="1" ht="15.5" x14ac:dyDescent="0.35">
      <c r="A31" s="90" t="s">
        <v>52</v>
      </c>
      <c r="B31" s="88" t="s">
        <v>53</v>
      </c>
      <c r="C31" s="86"/>
      <c r="D31" s="86"/>
      <c r="E31" s="86"/>
      <c r="F31" s="87"/>
      <c r="G31" s="51"/>
      <c r="H31" s="97"/>
      <c r="I31" s="51"/>
      <c r="J31" s="51"/>
      <c r="K31" s="51"/>
      <c r="L31" s="51"/>
      <c r="M31" s="51"/>
      <c r="N31" s="51"/>
      <c r="O31" s="51"/>
      <c r="P31" s="51"/>
    </row>
    <row r="32" spans="1:16" s="42" customFormat="1" ht="15.5" x14ac:dyDescent="0.35">
      <c r="A32" s="90" t="s">
        <v>52</v>
      </c>
      <c r="B32" s="108" t="s">
        <v>54</v>
      </c>
      <c r="C32" s="109"/>
      <c r="D32" s="109"/>
      <c r="E32" s="109"/>
      <c r="F32" s="109"/>
      <c r="G32" s="51"/>
      <c r="H32" s="97"/>
      <c r="I32" s="51"/>
      <c r="J32" s="51"/>
      <c r="K32" s="67"/>
      <c r="L32" s="51"/>
      <c r="M32" s="51"/>
      <c r="N32" s="51"/>
      <c r="O32" s="51"/>
      <c r="P32" s="51"/>
    </row>
    <row r="33" spans="1:16" s="42" customFormat="1" ht="27" customHeight="1" x14ac:dyDescent="0.35">
      <c r="A33" s="90" t="s">
        <v>52</v>
      </c>
      <c r="B33" s="109" t="s">
        <v>61</v>
      </c>
      <c r="C33" s="109"/>
      <c r="D33" s="109"/>
      <c r="E33" s="109"/>
      <c r="F33" s="109"/>
      <c r="G33" s="68"/>
      <c r="H33" s="51"/>
      <c r="I33" s="51"/>
      <c r="J33" s="51"/>
      <c r="K33" s="51"/>
      <c r="L33" s="51"/>
      <c r="M33" s="51"/>
      <c r="N33" s="51"/>
      <c r="O33" s="51"/>
      <c r="P33" s="51"/>
    </row>
    <row r="34" spans="1:16" s="42" customFormat="1" ht="15.5" x14ac:dyDescent="0.35">
      <c r="A34" s="90" t="s">
        <v>52</v>
      </c>
      <c r="B34" s="108" t="s">
        <v>55</v>
      </c>
      <c r="C34" s="109"/>
      <c r="D34" s="109"/>
      <c r="E34" s="109"/>
      <c r="F34" s="109"/>
      <c r="G34" s="51"/>
      <c r="H34" s="97"/>
      <c r="I34" s="51"/>
      <c r="J34" s="51"/>
      <c r="K34" s="51"/>
      <c r="L34" s="51"/>
      <c r="M34" s="51"/>
      <c r="N34" s="51"/>
      <c r="O34" s="51"/>
      <c r="P34" s="51"/>
    </row>
    <row r="35" spans="1:16" s="42" customFormat="1" ht="15.5" x14ac:dyDescent="0.35">
      <c r="A35" s="90" t="s">
        <v>52</v>
      </c>
      <c r="B35" s="109" t="s">
        <v>56</v>
      </c>
      <c r="C35" s="109"/>
      <c r="D35" s="109"/>
      <c r="E35" s="109"/>
      <c r="F35" s="109"/>
      <c r="G35" s="68"/>
      <c r="H35" s="51"/>
      <c r="I35" s="51"/>
      <c r="J35" s="51"/>
      <c r="K35" s="51"/>
      <c r="L35" s="51"/>
      <c r="M35" s="51"/>
      <c r="N35" s="51"/>
      <c r="O35" s="51"/>
      <c r="P35" s="51"/>
    </row>
    <row r="36" spans="1:16" s="42" customFormat="1" ht="15.5" x14ac:dyDescent="0.35">
      <c r="A36" s="90" t="s">
        <v>52</v>
      </c>
      <c r="B36" s="110" t="s">
        <v>67</v>
      </c>
      <c r="C36" s="111"/>
      <c r="D36" s="111"/>
      <c r="E36" s="111"/>
      <c r="F36" s="111"/>
      <c r="G36" s="51"/>
      <c r="H36" s="51"/>
      <c r="I36" s="51"/>
      <c r="J36" s="51"/>
      <c r="K36" s="51"/>
      <c r="L36" s="51"/>
      <c r="M36" s="51"/>
      <c r="N36" s="51"/>
      <c r="O36" s="51"/>
      <c r="P36" s="51"/>
    </row>
    <row r="37" spans="1:16" s="42" customFormat="1" ht="15.5" x14ac:dyDescent="0.35">
      <c r="A37" s="105"/>
      <c r="B37" s="69"/>
      <c r="C37" s="69"/>
      <c r="D37" s="69"/>
      <c r="E37" s="69"/>
      <c r="F37" s="69"/>
      <c r="G37" s="51"/>
      <c r="H37" s="51"/>
      <c r="I37" s="51"/>
      <c r="J37" s="51"/>
      <c r="K37" s="51"/>
      <c r="L37" s="51"/>
      <c r="M37" s="51"/>
      <c r="N37" s="51"/>
      <c r="O37" s="51"/>
      <c r="P37" s="51"/>
    </row>
    <row r="38" spans="1:16" s="42" customFormat="1" ht="15.5" x14ac:dyDescent="0.35">
      <c r="A38" s="47"/>
      <c r="B38" s="91" t="s">
        <v>33</v>
      </c>
      <c r="C38" s="70"/>
      <c r="D38" s="70"/>
      <c r="E38" s="70"/>
      <c r="F38" s="63"/>
      <c r="G38" s="51"/>
      <c r="H38" s="51"/>
      <c r="I38" s="51"/>
      <c r="J38" s="51"/>
      <c r="K38" s="51"/>
      <c r="L38" s="51"/>
      <c r="M38" s="51"/>
      <c r="N38" s="51"/>
      <c r="O38" s="51"/>
      <c r="P38" s="51"/>
    </row>
    <row r="39" spans="1:16" s="42" customFormat="1" ht="20" x14ac:dyDescent="0.35">
      <c r="A39" s="47"/>
      <c r="B39" s="92" t="s">
        <v>34</v>
      </c>
      <c r="C39" s="71"/>
      <c r="D39" s="71"/>
      <c r="E39" s="71"/>
      <c r="F39" s="71"/>
      <c r="G39" s="72"/>
      <c r="H39" s="72"/>
      <c r="I39" s="72"/>
      <c r="J39" s="72"/>
      <c r="K39" s="72"/>
      <c r="L39" s="73"/>
      <c r="M39" s="58"/>
      <c r="N39" s="58"/>
      <c r="O39" s="58"/>
      <c r="P39" s="58"/>
    </row>
    <row r="40" spans="1:16" s="42" customFormat="1" ht="74.25" customHeight="1" x14ac:dyDescent="0.35">
      <c r="G40" s="72"/>
      <c r="H40" s="72"/>
      <c r="I40" s="72"/>
      <c r="J40" s="72"/>
      <c r="K40" s="72"/>
      <c r="L40" s="73"/>
      <c r="M40" s="58"/>
      <c r="N40" s="58"/>
      <c r="O40" s="58"/>
      <c r="P40" s="58"/>
    </row>
    <row r="41" spans="1:16" s="42" customFormat="1" ht="15.5" x14ac:dyDescent="0.35">
      <c r="G41" s="72"/>
      <c r="H41" s="72"/>
      <c r="I41" s="72"/>
      <c r="J41" s="72"/>
      <c r="K41" s="72"/>
      <c r="L41" s="73"/>
      <c r="M41" s="58"/>
      <c r="N41" s="58"/>
      <c r="O41" s="58"/>
      <c r="P41" s="58"/>
    </row>
    <row r="42" spans="1:16" s="42" customFormat="1" ht="26.25" customHeight="1" x14ac:dyDescent="0.35">
      <c r="G42" s="74"/>
      <c r="H42" s="74"/>
      <c r="I42" s="74"/>
      <c r="J42" s="74"/>
      <c r="K42" s="74"/>
      <c r="L42" s="74"/>
      <c r="M42" s="58"/>
      <c r="N42" s="58"/>
      <c r="O42" s="58"/>
      <c r="P42" s="58"/>
    </row>
    <row r="43" spans="1:16" s="42" customFormat="1" ht="15.5" x14ac:dyDescent="0.35">
      <c r="G43" s="50"/>
      <c r="H43" s="51"/>
      <c r="I43" s="51"/>
      <c r="J43" s="51"/>
      <c r="K43" s="51"/>
      <c r="L43" s="51"/>
      <c r="M43" s="51"/>
      <c r="N43" s="51"/>
      <c r="O43" s="51"/>
      <c r="P43" s="51"/>
    </row>
    <row r="44" spans="1:16" s="42" customFormat="1" ht="51" customHeight="1" x14ac:dyDescent="0.35">
      <c r="G44" s="72"/>
      <c r="H44" s="72"/>
      <c r="I44" s="72"/>
      <c r="J44" s="72"/>
      <c r="K44" s="72"/>
      <c r="L44" s="72"/>
      <c r="M44" s="72"/>
      <c r="N44" s="51"/>
      <c r="O44" s="51"/>
      <c r="P44" s="51"/>
    </row>
    <row r="45" spans="1:16" s="42" customFormat="1" ht="15.5" x14ac:dyDescent="0.35">
      <c r="G45" s="75"/>
      <c r="H45" s="51"/>
      <c r="I45" s="51"/>
      <c r="J45" s="51"/>
      <c r="K45" s="51"/>
      <c r="L45" s="51"/>
      <c r="M45" s="51"/>
      <c r="N45" s="51"/>
      <c r="O45" s="51"/>
      <c r="P45" s="51"/>
    </row>
    <row r="46" spans="1:16" s="42" customFormat="1" ht="15.5" x14ac:dyDescent="0.35">
      <c r="G46" s="51"/>
      <c r="H46" s="76"/>
      <c r="I46" s="76"/>
      <c r="J46" s="76"/>
      <c r="K46" s="76"/>
      <c r="L46" s="76"/>
      <c r="M46" s="76"/>
      <c r="N46" s="76"/>
      <c r="O46" s="76"/>
      <c r="P46" s="76"/>
    </row>
    <row r="47" spans="1:16" s="42" customFormat="1" ht="15.5" x14ac:dyDescent="0.35">
      <c r="G47" s="102"/>
      <c r="H47" s="102"/>
      <c r="I47" s="102"/>
      <c r="J47" s="77"/>
      <c r="K47" s="77"/>
      <c r="L47" s="77"/>
      <c r="M47" s="76"/>
      <c r="N47" s="76"/>
      <c r="O47" s="76"/>
      <c r="P47" s="76"/>
    </row>
    <row r="48" spans="1:16" s="42" customFormat="1" ht="15.5" x14ac:dyDescent="0.35">
      <c r="G48" s="97"/>
      <c r="H48" s="97"/>
      <c r="I48" s="97"/>
    </row>
    <row r="49" spans="7:13" s="42" customFormat="1" ht="15.5" x14ac:dyDescent="0.35">
      <c r="G49" s="97"/>
      <c r="H49" s="97"/>
      <c r="I49" s="97"/>
    </row>
    <row r="50" spans="7:13" s="42" customFormat="1" ht="15.5" x14ac:dyDescent="0.35">
      <c r="G50" s="97"/>
      <c r="H50" s="97"/>
      <c r="I50" s="97"/>
    </row>
    <row r="51" spans="7:13" s="42" customFormat="1" ht="15.5" x14ac:dyDescent="0.35">
      <c r="G51" s="97"/>
      <c r="H51" s="97"/>
      <c r="I51" s="97"/>
    </row>
    <row r="52" spans="7:13" s="42" customFormat="1" ht="15.5" x14ac:dyDescent="0.35">
      <c r="G52" s="97"/>
      <c r="H52" s="97"/>
      <c r="I52" s="97"/>
    </row>
    <row r="53" spans="7:13" s="42" customFormat="1" ht="15.5" x14ac:dyDescent="0.35">
      <c r="G53" s="97"/>
      <c r="H53" s="97"/>
      <c r="I53" s="97"/>
    </row>
    <row r="54" spans="7:13" s="42" customFormat="1" ht="15.5" x14ac:dyDescent="0.35">
      <c r="G54" s="97"/>
      <c r="H54" s="97"/>
      <c r="I54" s="97"/>
    </row>
    <row r="55" spans="7:13" s="42" customFormat="1" ht="15.5" x14ac:dyDescent="0.35">
      <c r="G55" s="97"/>
      <c r="H55" s="97"/>
      <c r="I55" s="97"/>
    </row>
    <row r="56" spans="7:13" s="42" customFormat="1" ht="15.5" x14ac:dyDescent="0.35">
      <c r="G56" s="97"/>
      <c r="H56" s="97"/>
      <c r="I56" s="97"/>
    </row>
    <row r="57" spans="7:13" s="42" customFormat="1" ht="15.5" x14ac:dyDescent="0.35">
      <c r="G57" s="97"/>
      <c r="H57" s="97"/>
      <c r="I57" s="97"/>
    </row>
    <row r="58" spans="7:13" s="42" customFormat="1" ht="15.5" x14ac:dyDescent="0.35">
      <c r="G58" s="97"/>
      <c r="H58" s="97"/>
      <c r="I58" s="97"/>
    </row>
    <row r="59" spans="7:13" s="42" customFormat="1" ht="15.5" x14ac:dyDescent="0.35">
      <c r="G59" s="97"/>
      <c r="H59" s="97"/>
      <c r="I59" s="97"/>
    </row>
    <row r="60" spans="7:13" ht="23.5" x14ac:dyDescent="0.55000000000000004">
      <c r="G60" s="103"/>
      <c r="H60" s="103"/>
      <c r="I60" s="103"/>
      <c r="J60" s="8"/>
      <c r="K60" s="8"/>
      <c r="L60" s="8"/>
      <c r="M60" s="8"/>
    </row>
    <row r="61" spans="7:13" ht="23.5" x14ac:dyDescent="0.55000000000000004">
      <c r="G61" s="103"/>
      <c r="H61" s="103"/>
      <c r="I61" s="103"/>
      <c r="J61" s="8"/>
      <c r="K61" s="8"/>
      <c r="L61" s="8"/>
      <c r="M61" s="8"/>
    </row>
    <row r="62" spans="7:13" ht="23.5" x14ac:dyDescent="0.55000000000000004">
      <c r="G62" s="103"/>
      <c r="H62" s="103"/>
      <c r="I62" s="103"/>
      <c r="J62" s="8"/>
      <c r="K62" s="8"/>
      <c r="L62" s="8"/>
      <c r="M62" s="8"/>
    </row>
    <row r="63" spans="7:13" ht="23.5" x14ac:dyDescent="0.55000000000000004">
      <c r="G63" s="103"/>
      <c r="H63" s="103"/>
      <c r="I63" s="103"/>
      <c r="J63" s="8"/>
      <c r="K63" s="8"/>
      <c r="L63" s="8"/>
      <c r="M63" s="8"/>
    </row>
    <row r="64" spans="7:13" ht="23.5" x14ac:dyDescent="0.55000000000000004">
      <c r="G64" s="103"/>
      <c r="H64" s="103"/>
      <c r="I64" s="103"/>
      <c r="J64" s="8"/>
      <c r="K64" s="8"/>
      <c r="L64" s="8"/>
      <c r="M64" s="8"/>
    </row>
    <row r="65" spans="7:13" ht="23.5" x14ac:dyDescent="0.55000000000000004">
      <c r="G65" s="103"/>
      <c r="H65" s="103"/>
      <c r="I65" s="103"/>
      <c r="J65" s="8"/>
      <c r="K65" s="8"/>
      <c r="L65" s="8"/>
      <c r="M65" s="8"/>
    </row>
  </sheetData>
  <sheetProtection algorithmName="SHA-512" hashValue="DftLHeJfO0XY/xJi+twEViTrgwFfqL+bEeBrP18w/3QksFSKeImQsN1O44cFfjEv1Cy/atDKRtg+PnOLO9YkQg==" saltValue="Bg0gjoo4AgQ5WIfODjXdsQ==" spinCount="100000" sheet="1" objects="1" scenarios="1"/>
  <mergeCells count="21">
    <mergeCell ref="D20:F20"/>
    <mergeCell ref="B20:C20"/>
    <mergeCell ref="A6:F6"/>
    <mergeCell ref="A7:F7"/>
    <mergeCell ref="D15:F15"/>
    <mergeCell ref="D16:F16"/>
    <mergeCell ref="D17:F17"/>
    <mergeCell ref="B15:C15"/>
    <mergeCell ref="B16:C16"/>
    <mergeCell ref="B17:C17"/>
    <mergeCell ref="A9:F9"/>
    <mergeCell ref="D18:F18"/>
    <mergeCell ref="D19:F19"/>
    <mergeCell ref="B18:C18"/>
    <mergeCell ref="B19:C19"/>
    <mergeCell ref="B34:F34"/>
    <mergeCell ref="B33:F33"/>
    <mergeCell ref="B35:F35"/>
    <mergeCell ref="B36:F36"/>
    <mergeCell ref="B22:F22"/>
    <mergeCell ref="B32:F32"/>
  </mergeCells>
  <conditionalFormatting sqref="D16:D17">
    <cfRule type="containsBlanks" dxfId="2" priority="5">
      <formula>LEN(TRIM(D16))=0</formula>
    </cfRule>
  </conditionalFormatting>
  <conditionalFormatting sqref="D18">
    <cfRule type="containsBlanks" dxfId="1" priority="6">
      <formula>LEN(TRIM(D18))=0</formula>
    </cfRule>
  </conditionalFormatting>
  <conditionalFormatting sqref="D19">
    <cfRule type="containsBlanks" dxfId="0" priority="7">
      <formula>LEN(TRIM(D19))=0</formula>
    </cfRule>
  </conditionalFormatting>
  <dataValidations xWindow="801" yWindow="584" count="3">
    <dataValidation type="date" operator="greaterThan" allowBlank="1" showInputMessage="1" showErrorMessage="1" error="Select a date after 1/1/2015" sqref="D15" xr:uid="{00000000-0002-0000-0000-000000000000}">
      <formula1>42005</formula1>
    </dataValidation>
    <dataValidation type="list" operator="equal" allowBlank="1" showErrorMessage="1" error="Value not allowed, must be zero or $25,000" prompt="Options:_x000a_$0_x000a_$25,000" sqref="D19:F19" xr:uid="{00000000-0002-0000-0000-000001000000}">
      <formula1>$H$19:$H$20</formula1>
    </dataValidation>
    <dataValidation type="whole" allowBlank="1" showInputMessage="1" showErrorMessage="1" error="Value not allowed, must be between $25,000 and $1,000,000" prompt="Elect Benefit Amount between $25,000 and $1,000,000 in increments of $5,000" sqref="D18:F18" xr:uid="{00000000-0002-0000-0000-000002000000}">
      <formula1>25000</formula1>
      <formula2>1000000</formula2>
    </dataValidation>
  </dataValidations>
  <hyperlinks>
    <hyperlink ref="B13" r:id="rId1" display="·         Try our coverage estimator tool at http://www.lifeonlinecalculator.com." xr:uid="{00000000-0004-0000-0000-000000000000}"/>
  </hyperlinks>
  <pageMargins left="0.2" right="0.2" top="0.5" bottom="0.5" header="0.3" footer="0.3"/>
  <pageSetup scale="91" orientation="portrait" r:id="rId2"/>
  <colBreaks count="1" manualBreakCount="1">
    <brk id="22" max="1048575" man="1"/>
  </col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L17"/>
  <sheetViews>
    <sheetView workbookViewId="0">
      <selection activeCell="O21" sqref="O21"/>
    </sheetView>
  </sheetViews>
  <sheetFormatPr defaultColWidth="9.08984375" defaultRowHeight="14.5" x14ac:dyDescent="0.35"/>
  <cols>
    <col min="1" max="2" width="10.90625" style="9" customWidth="1"/>
    <col min="3" max="6" width="14.36328125" style="9" customWidth="1"/>
    <col min="7" max="9" width="9.08984375" style="9"/>
    <col min="10" max="10" width="10.54296875" style="9" bestFit="1" customWidth="1"/>
    <col min="11" max="11" width="11.90625" style="9" bestFit="1" customWidth="1"/>
    <col min="12" max="12" width="9.08984375" style="39"/>
    <col min="13" max="16384" width="9.08984375" style="9"/>
  </cols>
  <sheetData>
    <row r="1" spans="1:11" ht="15.75" customHeight="1" x14ac:dyDescent="0.35"/>
    <row r="2" spans="1:11" ht="15.75" customHeight="1" x14ac:dyDescent="0.35">
      <c r="H2"/>
      <c r="I2"/>
      <c r="J2" s="27" t="s">
        <v>35</v>
      </c>
      <c r="K2" s="27" t="s">
        <v>36</v>
      </c>
    </row>
    <row r="3" spans="1:11" ht="40" thickBot="1" x14ac:dyDescent="0.4">
      <c r="A3" s="10" t="s">
        <v>7</v>
      </c>
      <c r="B3" s="24" t="s">
        <v>31</v>
      </c>
      <c r="C3" s="11" t="s">
        <v>9</v>
      </c>
      <c r="D3" s="11" t="s">
        <v>10</v>
      </c>
      <c r="E3" s="11" t="s">
        <v>11</v>
      </c>
      <c r="F3" s="12" t="s">
        <v>12</v>
      </c>
      <c r="G3" s="11" t="s">
        <v>8</v>
      </c>
      <c r="H3" s="28" t="s">
        <v>2</v>
      </c>
      <c r="I3" s="28" t="s">
        <v>8</v>
      </c>
      <c r="J3" s="28" t="s">
        <v>37</v>
      </c>
      <c r="K3" s="28" t="s">
        <v>37</v>
      </c>
    </row>
    <row r="4" spans="1:11" ht="15" thickTop="1" x14ac:dyDescent="0.35">
      <c r="A4" s="13" t="s">
        <v>13</v>
      </c>
      <c r="B4" s="25">
        <v>1</v>
      </c>
      <c r="C4" s="15">
        <v>7.0000000000000007E-2</v>
      </c>
      <c r="D4" s="15">
        <v>0.09</v>
      </c>
      <c r="E4" s="15">
        <v>0.15</v>
      </c>
      <c r="F4" s="16">
        <v>1.04</v>
      </c>
      <c r="G4" s="14">
        <v>5000</v>
      </c>
      <c r="H4" s="29" t="s">
        <v>13</v>
      </c>
      <c r="I4" s="30">
        <v>5000</v>
      </c>
      <c r="J4" s="106">
        <v>2.08</v>
      </c>
      <c r="K4" s="31">
        <v>1.76</v>
      </c>
    </row>
    <row r="5" spans="1:11" x14ac:dyDescent="0.35">
      <c r="A5" s="13" t="s">
        <v>14</v>
      </c>
      <c r="B5" s="25">
        <v>30</v>
      </c>
      <c r="C5" s="15">
        <v>0.08</v>
      </c>
      <c r="D5" s="15">
        <v>0.11</v>
      </c>
      <c r="E5" s="15">
        <v>0.18</v>
      </c>
      <c r="F5" s="16">
        <v>1.25</v>
      </c>
      <c r="G5" s="14">
        <v>5000</v>
      </c>
      <c r="H5" s="32" t="s">
        <v>38</v>
      </c>
      <c r="I5" s="33">
        <v>5000</v>
      </c>
      <c r="J5" s="106">
        <v>2.5</v>
      </c>
      <c r="K5" s="34">
        <v>2.12</v>
      </c>
    </row>
    <row r="6" spans="1:11" x14ac:dyDescent="0.35">
      <c r="A6" s="13" t="s">
        <v>15</v>
      </c>
      <c r="B6" s="25">
        <v>35</v>
      </c>
      <c r="C6" s="15">
        <v>0.1</v>
      </c>
      <c r="D6" s="15">
        <v>0.13</v>
      </c>
      <c r="E6" s="15">
        <v>0.21</v>
      </c>
      <c r="F6" s="16">
        <v>1.46</v>
      </c>
      <c r="G6" s="14">
        <v>5000</v>
      </c>
      <c r="H6" s="32" t="s">
        <v>39</v>
      </c>
      <c r="I6" s="33">
        <v>5000</v>
      </c>
      <c r="J6" s="106">
        <v>2.92</v>
      </c>
      <c r="K6" s="34">
        <v>2.48</v>
      </c>
    </row>
    <row r="7" spans="1:11" x14ac:dyDescent="0.35">
      <c r="A7" s="13" t="s">
        <v>16</v>
      </c>
      <c r="B7" s="25">
        <v>40</v>
      </c>
      <c r="C7" s="15">
        <v>0.14000000000000001</v>
      </c>
      <c r="D7" s="15">
        <v>0.18</v>
      </c>
      <c r="E7" s="15">
        <v>0.31</v>
      </c>
      <c r="F7" s="16">
        <v>2.12</v>
      </c>
      <c r="G7" s="14">
        <v>5000</v>
      </c>
      <c r="H7" s="32" t="s">
        <v>40</v>
      </c>
      <c r="I7" s="33">
        <v>5000</v>
      </c>
      <c r="J7" s="106">
        <v>4.24</v>
      </c>
      <c r="K7" s="34">
        <v>3.61</v>
      </c>
    </row>
    <row r="8" spans="1:11" x14ac:dyDescent="0.35">
      <c r="A8" s="13" t="s">
        <v>17</v>
      </c>
      <c r="B8" s="25">
        <v>45</v>
      </c>
      <c r="C8" s="15">
        <v>0.23</v>
      </c>
      <c r="D8" s="15">
        <v>0.28999999999999998</v>
      </c>
      <c r="E8" s="15">
        <v>0.48</v>
      </c>
      <c r="F8" s="16">
        <v>3.35</v>
      </c>
      <c r="G8" s="14">
        <v>5000</v>
      </c>
      <c r="H8" s="32" t="s">
        <v>41</v>
      </c>
      <c r="I8" s="33">
        <v>5000</v>
      </c>
      <c r="J8" s="106">
        <v>6.7</v>
      </c>
      <c r="K8" s="34">
        <v>5.7</v>
      </c>
    </row>
    <row r="9" spans="1:11" x14ac:dyDescent="0.35">
      <c r="A9" s="13" t="s">
        <v>18</v>
      </c>
      <c r="B9" s="25">
        <v>50</v>
      </c>
      <c r="C9" s="15">
        <v>0.32</v>
      </c>
      <c r="D9" s="15">
        <v>0.41</v>
      </c>
      <c r="E9" s="15">
        <v>0.68</v>
      </c>
      <c r="F9" s="16">
        <v>4.83</v>
      </c>
      <c r="G9" s="14">
        <v>5000</v>
      </c>
      <c r="H9" s="35" t="s">
        <v>42</v>
      </c>
      <c r="I9" s="36">
        <v>5000</v>
      </c>
      <c r="J9" s="106">
        <v>9.66</v>
      </c>
      <c r="K9" s="37">
        <v>8.2200000000000006</v>
      </c>
    </row>
    <row r="10" spans="1:11" x14ac:dyDescent="0.35">
      <c r="A10" s="13" t="s">
        <v>19</v>
      </c>
      <c r="B10" s="25">
        <v>55</v>
      </c>
      <c r="C10" s="15">
        <v>0.5</v>
      </c>
      <c r="D10" s="15">
        <v>0.65</v>
      </c>
      <c r="E10" s="15">
        <v>1.08</v>
      </c>
      <c r="F10" s="16">
        <v>7.59</v>
      </c>
      <c r="G10" s="14">
        <v>5000</v>
      </c>
      <c r="H10" s="35" t="s">
        <v>43</v>
      </c>
      <c r="I10" s="36">
        <v>5000</v>
      </c>
      <c r="J10" s="106">
        <v>15.18</v>
      </c>
      <c r="K10" s="37">
        <v>12.9</v>
      </c>
    </row>
    <row r="11" spans="1:11" x14ac:dyDescent="0.35">
      <c r="A11" s="13" t="s">
        <v>20</v>
      </c>
      <c r="B11" s="25">
        <v>60</v>
      </c>
      <c r="C11" s="15">
        <v>0.87</v>
      </c>
      <c r="D11" s="15">
        <v>1.1299999999999999</v>
      </c>
      <c r="E11" s="15">
        <v>1.89</v>
      </c>
      <c r="F11" s="16">
        <v>13.32</v>
      </c>
      <c r="G11" s="14">
        <v>5000</v>
      </c>
      <c r="H11" s="35" t="s">
        <v>44</v>
      </c>
      <c r="I11" s="36">
        <v>5000</v>
      </c>
      <c r="J11" s="106">
        <v>26.64</v>
      </c>
      <c r="K11" s="37">
        <v>22.64</v>
      </c>
    </row>
    <row r="12" spans="1:11" x14ac:dyDescent="0.35">
      <c r="A12" s="13" t="s">
        <v>21</v>
      </c>
      <c r="B12" s="25">
        <v>65</v>
      </c>
      <c r="C12" s="15">
        <v>0.86</v>
      </c>
      <c r="D12" s="15">
        <v>1.1100000000000001</v>
      </c>
      <c r="E12" s="15">
        <v>1.85</v>
      </c>
      <c r="F12" s="16">
        <v>12.99</v>
      </c>
      <c r="G12" s="14">
        <v>5000</v>
      </c>
      <c r="H12" s="35" t="s">
        <v>45</v>
      </c>
      <c r="I12" s="36">
        <v>3000</v>
      </c>
      <c r="J12" s="106">
        <v>25.98</v>
      </c>
      <c r="K12" s="37">
        <v>22.08</v>
      </c>
    </row>
    <row r="13" spans="1:11" x14ac:dyDescent="0.35">
      <c r="A13" s="13" t="s">
        <v>22</v>
      </c>
      <c r="B13" s="25">
        <v>70</v>
      </c>
      <c r="C13" s="17"/>
      <c r="D13" s="17"/>
      <c r="E13" s="15">
        <v>3.06</v>
      </c>
      <c r="F13" s="16">
        <v>21.6</v>
      </c>
      <c r="G13" s="14">
        <v>5000</v>
      </c>
      <c r="H13" s="35" t="s">
        <v>46</v>
      </c>
      <c r="I13" s="36">
        <v>2500</v>
      </c>
      <c r="J13" s="106">
        <v>43.2</v>
      </c>
      <c r="K13" s="37">
        <v>36.72</v>
      </c>
    </row>
    <row r="14" spans="1:11" x14ac:dyDescent="0.35">
      <c r="A14" s="13" t="s">
        <v>23</v>
      </c>
      <c r="B14" s="25">
        <v>75</v>
      </c>
      <c r="C14" s="17"/>
      <c r="D14" s="17"/>
      <c r="E14" s="15">
        <v>5.12</v>
      </c>
      <c r="F14" s="16">
        <v>36</v>
      </c>
      <c r="G14" s="14">
        <v>5000</v>
      </c>
      <c r="H14" s="35" t="s">
        <v>47</v>
      </c>
      <c r="I14" s="36">
        <v>2500</v>
      </c>
      <c r="J14" s="106">
        <v>72</v>
      </c>
      <c r="K14" s="37">
        <v>61.2</v>
      </c>
    </row>
    <row r="15" spans="1:11" x14ac:dyDescent="0.35">
      <c r="A15" s="13" t="s">
        <v>24</v>
      </c>
      <c r="B15" s="25">
        <v>80</v>
      </c>
      <c r="C15" s="17"/>
      <c r="D15" s="17"/>
      <c r="E15" s="15">
        <v>8.82</v>
      </c>
      <c r="F15" s="16">
        <v>62.1</v>
      </c>
      <c r="G15" s="14">
        <v>5000</v>
      </c>
      <c r="H15" s="35" t="s">
        <v>48</v>
      </c>
      <c r="I15" s="36">
        <v>2500</v>
      </c>
      <c r="J15" s="106">
        <v>124.2</v>
      </c>
      <c r="K15" s="37">
        <v>105.57</v>
      </c>
    </row>
    <row r="16" spans="1:11" ht="15" customHeight="1" x14ac:dyDescent="0.35">
      <c r="A16" s="22" t="s">
        <v>25</v>
      </c>
      <c r="B16" s="23"/>
      <c r="C16" s="23"/>
      <c r="D16" s="23"/>
      <c r="E16" s="23"/>
      <c r="F16" s="23"/>
      <c r="G16" s="23"/>
    </row>
    <row r="17" spans="1:11" ht="15" thickBot="1" x14ac:dyDescent="0.4">
      <c r="A17" s="18" t="s">
        <v>26</v>
      </c>
      <c r="B17" s="26" t="s">
        <v>49</v>
      </c>
      <c r="C17" s="20">
        <v>0.71</v>
      </c>
      <c r="D17" s="20">
        <v>0.93</v>
      </c>
      <c r="E17" s="20">
        <v>1.53</v>
      </c>
      <c r="F17" s="21">
        <v>10.85</v>
      </c>
      <c r="G17" s="19">
        <v>25000</v>
      </c>
      <c r="H17" s="35" t="s">
        <v>49</v>
      </c>
      <c r="I17" s="38">
        <v>25000</v>
      </c>
      <c r="J17" s="107">
        <v>21.7</v>
      </c>
      <c r="K17" s="37">
        <v>18.440000000000001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Quote Sheet</vt:lpstr>
      <vt:lpstr>rates</vt:lpstr>
      <vt:lpstr>'Quote Sheet'!Print_Area</vt:lpstr>
    </vt:vector>
  </TitlesOfParts>
  <Company>MetLife A - Office 2010P+Access, noOut, REMOVE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Micaela Barreiro</dc:creator>
  <cp:lastModifiedBy>Koosa, Jaime</cp:lastModifiedBy>
  <cp:lastPrinted>2018-03-22T11:55:55Z</cp:lastPrinted>
  <dcterms:created xsi:type="dcterms:W3CDTF">2018-01-26T19:41:11Z</dcterms:created>
  <dcterms:modified xsi:type="dcterms:W3CDTF">2022-11-23T15:49:08Z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1229607991</vt:i4>
  </property>
  <property fmtid="{D5CDD505-2E9C-101B-9397-08002B2CF9AE}" pid="3" name="_NewReviewCycle">
    <vt:lpwstr/>
  </property>
  <property fmtid="{D5CDD505-2E9C-101B-9397-08002B2CF9AE}" pid="4" name="_EmailSubject">
    <vt:lpwstr>NYSUT Life and Disability Web Changes</vt:lpwstr>
  </property>
  <property fmtid="{D5CDD505-2E9C-101B-9397-08002B2CF9AE}" pid="5" name="_AuthorEmail">
    <vt:lpwstr>andrea.richards@mercer.com</vt:lpwstr>
  </property>
  <property fmtid="{D5CDD505-2E9C-101B-9397-08002B2CF9AE}" pid="6" name="_AuthorEmailDisplayName">
    <vt:lpwstr>Richards, Andrea J</vt:lpwstr>
  </property>
</Properties>
</file>